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S57HNBA5\"/>
    </mc:Choice>
  </mc:AlternateContent>
  <xr:revisionPtr revIDLastSave="0" documentId="13_ncr:1_{4735324B-3005-4892-8294-92FE038DD40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H29" i="24"/>
  <c r="H54" i="24"/>
  <c r="H52" i="24"/>
  <c r="H51" i="24"/>
  <c r="H53" i="24"/>
  <c r="H36" i="24"/>
  <c r="H37" i="24"/>
  <c r="H34" i="24"/>
  <c r="H33" i="24"/>
  <c r="H35" i="24"/>
  <c r="H26" i="24"/>
  <c r="H27" i="24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E37" i="24"/>
  <c r="E34" i="24"/>
  <c r="E33" i="24"/>
  <c r="E27" i="24"/>
  <c r="E26" i="24"/>
  <c r="E44" i="24"/>
  <c r="E46" i="24"/>
  <c r="E45" i="24"/>
  <c r="E43" i="24"/>
  <c r="E11" i="24"/>
  <c r="E8" i="24"/>
  <c r="E9" i="24"/>
  <c r="E7" i="24"/>
  <c r="E17" i="24"/>
  <c r="F17" i="24" s="1"/>
  <c r="E10" i="24"/>
  <c r="G54" i="24"/>
  <c r="D52" i="24"/>
  <c r="F34" i="24" l="1"/>
  <c r="F33" i="24"/>
  <c r="I9" i="24"/>
  <c r="I8" i="24"/>
  <c r="I10" i="24"/>
  <c r="F8" i="24"/>
  <c r="F54" i="24"/>
  <c r="I27" i="24"/>
  <c r="F51" i="24"/>
  <c r="I52" i="24"/>
  <c r="G25" i="24"/>
  <c r="G24" i="24" s="1"/>
  <c r="F46" i="24"/>
  <c r="D6" i="24"/>
  <c r="D5" i="24" s="1"/>
  <c r="I28" i="24"/>
  <c r="F26" i="24"/>
  <c r="G6" i="24"/>
  <c r="G5" i="24" s="1"/>
  <c r="D50" i="24"/>
  <c r="F11" i="24"/>
  <c r="I11" i="24"/>
  <c r="F45" i="24"/>
  <c r="I7" i="24"/>
  <c r="I45" i="24"/>
  <c r="I32" i="24"/>
  <c r="I46" i="24"/>
  <c r="I43" i="24"/>
  <c r="D42" i="24"/>
  <c r="G30" i="24"/>
  <c r="G42" i="24"/>
  <c r="D25" i="24"/>
  <c r="F27" i="24"/>
  <c r="F53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H42" i="24"/>
  <c r="F7" i="24"/>
  <c r="G50" i="24"/>
  <c r="F52" i="24"/>
  <c r="I42" i="24" l="1"/>
  <c r="F25" i="24"/>
  <c r="F50" i="24"/>
  <c r="I24" i="24"/>
  <c r="G23" i="24"/>
  <c r="F42" i="24"/>
  <c r="I30" i="24"/>
  <c r="F6" i="24"/>
  <c r="F5" i="24"/>
  <c r="I5" i="24"/>
  <c r="I6" i="24"/>
  <c r="I50" i="24"/>
  <c r="I25" i="24"/>
  <c r="H23" i="24"/>
  <c r="E35" i="24"/>
  <c r="I23" i="24" l="1"/>
  <c r="E7" i="22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<sst xmlns="http://schemas.openxmlformats.org/spreadsheetml/2006/main" count="318" uniqueCount="185">
  <si>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</si>
  <si>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</si>
  <si>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</si>
  <si>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</si>
  <si>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</si>
  <si>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</si>
  <si>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</si>
  <si>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</si>
  <si>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</si>
  <si>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</si>
  <si>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</si>
  <si>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</si>
  <si>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</si>
  <si>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</si>
  <si>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</si>
  <si>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</si>
  <si>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</si>
  <si>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</si>
  <si>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</si>
  <si>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</si>
  <si>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</si>
  <si>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</si>
  <si>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</si>
  <si>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</si>
  <si>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</si>
  <si>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</si>
  <si>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</si>
  <si>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</si>
  <si>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</si>
  <si>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</si>
  <si>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</si>
  <si>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</si>
  <si>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</si>
  <si>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</si>
  <si>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</si>
  <si>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</si>
  <si>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</si>
  <si>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</si>
  <si>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</si>
  <si>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</si>
  <si>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</si>
  <si>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</si>
  <si>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</si>
  <si>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</si>
  <si>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</si>
  <si>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</si>
  <si>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</si>
  <si>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</si>
  <si>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</si>
  <si>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</si>
  <si>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</si>
  <si>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</si>
  <si>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</si>
  <si>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</si>
  <si>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</si>
  <si>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</si>
  <si>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</si>
  <si>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</si>
  <si>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</si>
  <si>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</si>
  <si>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</si>
  <si>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</si>
  <si>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</si>
  <si>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</si>
  <si>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</si>
  <si>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</si>
  <si>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</si>
  <si>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</si>
  <si>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</si>
  <si>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</si>
  <si>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</si>
  <si>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</si>
  <si>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</si>
  <si>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</si>
  <si>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</si>
  <si>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</si>
  <si>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</si>
  <si>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</si>
  <si>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</si>
  <si>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</si>
  <si>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</si>
  <si>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</si>
  <si>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</si>
  <si>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</si>
  <si>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</si>
  <si>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</si>
  <si>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</si>
  <si>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</si>
  <si>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</si>
  <si>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</si>
  <si>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</si>
  <si>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</si>
  <si>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</si>
  <si>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</si>
  <si>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</si>
  <si>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</si>
  <si>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</si>
  <si>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</si>
  <si>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</si>
  <si>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</si>
  <si>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</si>
  <si>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</si>
  <si>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</si>
  <si>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</si>
  <si>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</si>
  <si>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</si>
  <si>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</si>
  <si>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</si>
  <si>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</si>
  <si>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</si>
  <si>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</si>
  <si>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</si>
  <si>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</si>
  <si>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</si>
  <si>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</si>
  <si>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</si>
  <si>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</si>
  <si>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</si>
  <si>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</si>
  <si>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</si>
  <si>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</si>
  <si>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</si>
  <si>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</si>
  <si>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</si>
  <si>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</si>
  <si>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</si>
  <si>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</si>
  <si>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</si>
  <si>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</si>
  <si>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</si>
  <si>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</si>
  <si>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</si>
  <si>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</si>
  <si>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</si>
  <si>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</si>
  <si>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</si>
  <si>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</si>
  <si>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</si>
  <si>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</si>
  <si>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</si>
  <si>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</si>
  <si>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</si>
  <si>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</si>
  <si>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</si>
  <si>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</si>
  <si>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</si>
  <si>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</si>
  <si>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</si>
  <si>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</si>
  <si>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</si>
  <si>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</si>
  <si>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</si>
  <si>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</si>
  <si>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</si>
  <si>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</si>
  <si>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</si>
  <si>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</si>
  <si>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</si>
  <si>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</si>
  <si>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</si>
  <si>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</si>
  <si>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</si>
  <si>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</si>
  <si>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</si>
  <si>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</si>
  <si>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</si>
  <si>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</si>
  <si>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</si>
  <si>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1.2.1.</t>
  </si>
  <si>
    <t>1.2.2.</t>
  </si>
  <si>
    <t>Davek od dohodkov pravnih oseb (1.2.1.-1.2.2.)</t>
  </si>
  <si>
    <t>4=1/2</t>
  </si>
  <si>
    <t>5=1/3</t>
  </si>
  <si>
    <t>6=2/3</t>
  </si>
  <si>
    <t>REALIZACIJA  DECEMBER 2022</t>
  </si>
  <si>
    <t>REALIZACIJA JANUAR - DECEMBER 2022</t>
  </si>
  <si>
    <t>Indeks 2023/2022</t>
  </si>
  <si>
    <t>REALIZACIJA JANUAR - DECEMBER 2023</t>
  </si>
  <si>
    <t>Skupaj JFP in prejemki  (E + F)</t>
  </si>
  <si>
    <t>Indeks 2024/2023</t>
  </si>
  <si>
    <t>Indeks 2024/2022</t>
  </si>
  <si>
    <t xml:space="preserve"> REALIZACIJA  DECEMBER    2024</t>
  </si>
  <si>
    <t>REALIZACIJA JANUAR - DECEMBER  2024</t>
  </si>
  <si>
    <t>REALIZACIJA  DECEMBER 2023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</si>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</sst>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S_I_T_-;\-* #,##0.00\ _S_I_T_-;_-* &quot;-&quot;??\ _S_I_T_-;_-@_-"/>
    <numFmt numFmtId="165" formatCode="#,##0.0"/>
    <numFmt numFmtId="166" formatCode="#,##0.0000"/>
    <numFmt numFmtId="167" formatCode="#,##0\ &quot;SIT&quot;;\-#,##0\ &quot;SIT&quot;"/>
    <numFmt numFmtId="168" formatCode="#,##0.00\ &quot;SIT&quot;;\-#,##0.00\ &quot;SIT&quot;"/>
    <numFmt numFmtId="169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5" fontId="1" fillId="0" borderId="0" applyFill="0" applyBorder="0" applyAlignment="0" applyProtection="0"/>
    <xf numFmtId="168" fontId="1" fillId="0" borderId="0" applyFill="0" applyBorder="0" applyAlignment="0" applyProtection="0"/>
    <xf numFmtId="167" fontId="1" fillId="0" borderId="0" applyFill="0" applyBorder="0" applyAlignment="0" applyProtection="0"/>
    <xf numFmtId="169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0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6" applyNumberFormat="0" applyAlignment="0" applyProtection="0"/>
    <xf numFmtId="0" fontId="72" fillId="57" borderId="47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48" applyNumberFormat="0" applyFill="0" applyAlignment="0" applyProtection="0"/>
    <xf numFmtId="0" fontId="75" fillId="0" borderId="49" applyNumberFormat="0" applyFill="0" applyAlignment="0" applyProtection="0"/>
    <xf numFmtId="0" fontId="76" fillId="0" borderId="50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6" applyNumberFormat="0" applyAlignment="0" applyProtection="0"/>
    <xf numFmtId="0" fontId="78" fillId="0" borderId="51" applyNumberFormat="0" applyFill="0" applyAlignment="0" applyProtection="0"/>
    <xf numFmtId="0" fontId="78" fillId="63" borderId="0" applyNumberFormat="0" applyBorder="0" applyAlignment="0" applyProtection="0"/>
    <xf numFmtId="0" fontId="61" fillId="62" borderId="46" applyNumberFormat="0" applyFont="0" applyAlignment="0" applyProtection="0"/>
    <xf numFmtId="0" fontId="79" fillId="65" borderId="52" applyNumberFormat="0" applyAlignment="0" applyProtection="0"/>
    <xf numFmtId="4" fontId="61" fillId="69" borderId="46" applyNumberFormat="0" applyProtection="0">
      <alignment vertical="center"/>
    </xf>
    <xf numFmtId="4" fontId="82" fillId="43" borderId="46" applyNumberFormat="0" applyProtection="0">
      <alignment vertical="center"/>
    </xf>
    <xf numFmtId="4" fontId="61" fillId="43" borderId="46" applyNumberFormat="0" applyProtection="0">
      <alignment horizontal="left" vertical="center" indent="1"/>
    </xf>
    <xf numFmtId="0" fontId="65" fillId="69" borderId="53" applyNumberFormat="0" applyProtection="0">
      <alignment horizontal="left" vertical="top" indent="1"/>
    </xf>
    <xf numFmtId="4" fontId="61" fillId="70" borderId="46" applyNumberFormat="0" applyProtection="0">
      <alignment horizontal="left" vertical="center" indent="1"/>
    </xf>
    <xf numFmtId="4" fontId="61" fillId="71" borderId="46" applyNumberFormat="0" applyProtection="0">
      <alignment horizontal="right" vertical="center"/>
    </xf>
    <xf numFmtId="4" fontId="61" fillId="72" borderId="46" applyNumberFormat="0" applyProtection="0">
      <alignment horizontal="right" vertical="center"/>
    </xf>
    <xf numFmtId="4" fontId="61" fillId="73" borderId="54" applyNumberFormat="0" applyProtection="0">
      <alignment horizontal="right" vertical="center"/>
    </xf>
    <xf numFmtId="4" fontId="61" fillId="74" borderId="46" applyNumberFormat="0" applyProtection="0">
      <alignment horizontal="right" vertical="center"/>
    </xf>
    <xf numFmtId="4" fontId="61" fillId="75" borderId="46" applyNumberFormat="0" applyProtection="0">
      <alignment horizontal="right" vertical="center"/>
    </xf>
    <xf numFmtId="4" fontId="61" fillId="76" borderId="46" applyNumberFormat="0" applyProtection="0">
      <alignment horizontal="right" vertical="center"/>
    </xf>
    <xf numFmtId="4" fontId="61" fillId="77" borderId="46" applyNumberFormat="0" applyProtection="0">
      <alignment horizontal="right" vertical="center"/>
    </xf>
    <xf numFmtId="4" fontId="61" fillId="78" borderId="46" applyNumberFormat="0" applyProtection="0">
      <alignment horizontal="right" vertical="center"/>
    </xf>
    <xf numFmtId="4" fontId="61" fillId="79" borderId="46" applyNumberFormat="0" applyProtection="0">
      <alignment horizontal="right" vertical="center"/>
    </xf>
    <xf numFmtId="4" fontId="61" fillId="80" borderId="54" applyNumberFormat="0" applyProtection="0">
      <alignment horizontal="left" vertical="center" indent="1"/>
    </xf>
    <xf numFmtId="4" fontId="64" fillId="81" borderId="54" applyNumberFormat="0" applyProtection="0">
      <alignment horizontal="left" vertical="center" indent="1"/>
    </xf>
    <xf numFmtId="4" fontId="64" fillId="81" borderId="54" applyNumberFormat="0" applyProtection="0">
      <alignment horizontal="left" vertical="center" indent="1"/>
    </xf>
    <xf numFmtId="4" fontId="61" fillId="82" borderId="46" applyNumberFormat="0" applyProtection="0">
      <alignment horizontal="right" vertical="center"/>
    </xf>
    <xf numFmtId="4" fontId="61" fillId="83" borderId="54" applyNumberFormat="0" applyProtection="0">
      <alignment horizontal="left" vertical="center" indent="1"/>
    </xf>
    <xf numFmtId="4" fontId="61" fillId="82" borderId="54" applyNumberFormat="0" applyProtection="0">
      <alignment horizontal="left" vertical="center" indent="1"/>
    </xf>
    <xf numFmtId="0" fontId="61" fillId="84" borderId="46" applyNumberFormat="0" applyProtection="0">
      <alignment horizontal="left" vertical="center" indent="1"/>
    </xf>
    <xf numFmtId="0" fontId="61" fillId="81" borderId="53" applyNumberFormat="0" applyProtection="0">
      <alignment horizontal="left" vertical="top" indent="1"/>
    </xf>
    <xf numFmtId="0" fontId="61" fillId="85" borderId="46" applyNumberFormat="0" applyProtection="0">
      <alignment horizontal="left" vertical="center" indent="1"/>
    </xf>
    <xf numFmtId="0" fontId="61" fillId="82" borderId="53" applyNumberFormat="0" applyProtection="0">
      <alignment horizontal="left" vertical="top" indent="1"/>
    </xf>
    <xf numFmtId="0" fontId="61" fillId="86" borderId="46" applyNumberFormat="0" applyProtection="0">
      <alignment horizontal="left" vertical="center" indent="1"/>
    </xf>
    <xf numFmtId="0" fontId="61" fillId="86" borderId="53" applyNumberFormat="0" applyProtection="0">
      <alignment horizontal="left" vertical="top" indent="1"/>
    </xf>
    <xf numFmtId="0" fontId="61" fillId="83" borderId="46" applyNumberFormat="0" applyProtection="0">
      <alignment horizontal="left" vertical="center" indent="1"/>
    </xf>
    <xf numFmtId="0" fontId="61" fillId="83" borderId="53" applyNumberFormat="0" applyProtection="0">
      <alignment horizontal="left" vertical="top" indent="1"/>
    </xf>
    <xf numFmtId="0" fontId="61" fillId="87" borderId="55" applyNumberFormat="0">
      <protection locked="0"/>
    </xf>
    <xf numFmtId="0" fontId="62" fillId="81" borderId="56" applyBorder="0"/>
    <xf numFmtId="4" fontId="63" fillId="88" borderId="53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3" applyNumberFormat="0" applyProtection="0">
      <alignment horizontal="left" vertical="center" indent="1"/>
    </xf>
    <xf numFmtId="0" fontId="63" fillId="88" borderId="53" applyNumberFormat="0" applyProtection="0">
      <alignment horizontal="left" vertical="top" indent="1"/>
    </xf>
    <xf numFmtId="4" fontId="61" fillId="0" borderId="46" applyNumberFormat="0" applyProtection="0">
      <alignment horizontal="right" vertical="center"/>
    </xf>
    <xf numFmtId="4" fontId="82" fillId="36" borderId="46" applyNumberFormat="0" applyProtection="0">
      <alignment horizontal="right" vertical="center"/>
    </xf>
    <xf numFmtId="4" fontId="61" fillId="70" borderId="46" applyNumberFormat="0" applyProtection="0">
      <alignment horizontal="left" vertical="center" indent="1"/>
    </xf>
    <xf numFmtId="0" fontId="63" fillId="82" borderId="53" applyNumberFormat="0" applyProtection="0">
      <alignment horizontal="left" vertical="top" indent="1"/>
    </xf>
    <xf numFmtId="4" fontId="66" fillId="90" borderId="54" applyNumberFormat="0" applyProtection="0">
      <alignment horizontal="left" vertical="center" indent="1"/>
    </xf>
    <xf numFmtId="0" fontId="61" fillId="91" borderId="1"/>
    <xf numFmtId="4" fontId="67" fillId="87" borderId="46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7" applyNumberFormat="0" applyFill="0" applyAlignment="0" applyProtection="0"/>
    <xf numFmtId="0" fontId="81" fillId="0" borderId="0" applyNumberFormat="0" applyFill="0" applyBorder="0" applyAlignment="0" applyProtection="0"/>
  </cellStyleXfs>
  <cellXfs count="257">
    <xf numFmtId="0" fontId="0" fillId="0" borderId="0" xfId="0"/>
    <xf numFmtId="3" fontId="24" fillId="0" borderId="0" xfId="0" applyNumberFormat="1" applyFont="1"/>
    <xf numFmtId="3" fontId="0" fillId="0" borderId="0" xfId="0" applyNumberFormat="1" applyFill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5" xfId="0" applyNumberFormat="1" applyFont="1" applyBorder="1" applyAlignment="1">
      <alignment horizontal="center"/>
    </xf>
    <xf numFmtId="3" fontId="3" fillId="0" borderId="0" xfId="0" applyNumberFormat="1" applyFont="1"/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3" xfId="0" applyNumberFormat="1" applyFont="1" applyBorder="1"/>
    <xf numFmtId="3" fontId="28" fillId="0" borderId="21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7" xfId="48" applyFont="1" applyFill="1" applyBorder="1" applyAlignment="1">
      <alignment vertical="top"/>
    </xf>
    <xf numFmtId="0" fontId="23" fillId="38" borderId="25" xfId="48" applyFont="1" applyFill="1" applyBorder="1" applyAlignment="1">
      <alignment wrapText="1"/>
    </xf>
    <xf numFmtId="3" fontId="1" fillId="0" borderId="24" xfId="0" applyNumberFormat="1" applyFont="1" applyBorder="1"/>
    <xf numFmtId="3" fontId="1" fillId="0" borderId="21" xfId="0" applyNumberFormat="1" applyFont="1" applyBorder="1"/>
    <xf numFmtId="49" fontId="31" fillId="37" borderId="21" xfId="0" applyNumberFormat="1" applyFont="1" applyFill="1" applyBorder="1" applyAlignment="1">
      <alignment horizontal="left" wrapText="1"/>
    </xf>
    <xf numFmtId="49" fontId="31" fillId="37" borderId="29" xfId="0" applyNumberFormat="1" applyFont="1" applyFill="1" applyBorder="1" applyAlignment="1">
      <alignment horizontal="left" wrapText="1"/>
    </xf>
    <xf numFmtId="0" fontId="3" fillId="0" borderId="0" xfId="0" applyFont="1" applyFill="1"/>
    <xf numFmtId="3" fontId="0" fillId="0" borderId="1" xfId="0" applyNumberFormat="1" applyBorder="1"/>
    <xf numFmtId="4" fontId="36" fillId="39" borderId="26" xfId="48" applyNumberFormat="1" applyFont="1" applyFill="1" applyBorder="1"/>
    <xf numFmtId="3" fontId="1" fillId="0" borderId="1" xfId="0" applyNumberFormat="1" applyFont="1" applyBorder="1" applyAlignment="1"/>
    <xf numFmtId="0" fontId="23" fillId="38" borderId="38" xfId="48" applyFont="1" applyFill="1" applyBorder="1" applyAlignment="1">
      <alignment wrapText="1"/>
    </xf>
    <xf numFmtId="0" fontId="20" fillId="39" borderId="19" xfId="48" applyFont="1" applyFill="1" applyBorder="1" applyAlignment="1">
      <alignment vertical="top"/>
    </xf>
    <xf numFmtId="3" fontId="1" fillId="0" borderId="21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5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5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5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0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7" xfId="28" applyFont="1" applyFill="1" applyBorder="1" applyAlignment="1">
      <alignment shrinkToFit="1"/>
    </xf>
    <xf numFmtId="0" fontId="0" fillId="35" borderId="18" xfId="0" applyFill="1" applyBorder="1"/>
    <xf numFmtId="3" fontId="28" fillId="35" borderId="27" xfId="28" applyNumberFormat="1" applyFont="1" applyFill="1" applyBorder="1" applyAlignment="1">
      <alignment horizontal="center" shrinkToFit="1"/>
    </xf>
    <xf numFmtId="3" fontId="28" fillId="35" borderId="21" xfId="28" applyNumberFormat="1" applyFont="1" applyFill="1" applyBorder="1" applyAlignment="1">
      <alignment shrinkToFit="1"/>
    </xf>
    <xf numFmtId="3" fontId="28" fillId="35" borderId="22" xfId="28" applyNumberFormat="1" applyFont="1" applyFill="1" applyBorder="1" applyAlignment="1">
      <alignment shrinkToFit="1"/>
    </xf>
    <xf numFmtId="165" fontId="40" fillId="35" borderId="1" xfId="0" applyNumberFormat="1" applyFont="1" applyFill="1" applyBorder="1" applyAlignment="1">
      <alignment horizontal="center"/>
    </xf>
    <xf numFmtId="0" fontId="48" fillId="36" borderId="20" xfId="28" applyFont="1" applyFill="1" applyBorder="1" applyAlignment="1">
      <alignment horizontal="center" vertical="center" wrapText="1"/>
    </xf>
    <xf numFmtId="3" fontId="26" fillId="0" borderId="23" xfId="0" applyNumberFormat="1" applyFont="1" applyBorder="1" applyAlignment="1">
      <alignment horizontal="center" wrapText="1"/>
    </xf>
    <xf numFmtId="165" fontId="25" fillId="35" borderId="27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5" fontId="37" fillId="0" borderId="1" xfId="0" applyNumberFormat="1" applyFont="1" applyBorder="1" applyAlignment="1"/>
    <xf numFmtId="3" fontId="39" fillId="35" borderId="1" xfId="0" applyNumberFormat="1" applyFont="1" applyFill="1" applyBorder="1"/>
    <xf numFmtId="165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1" xfId="0" applyNumberFormat="1" applyFont="1" applyFill="1" applyBorder="1" applyAlignment="1">
      <alignment horizontal="right"/>
    </xf>
    <xf numFmtId="3" fontId="22" fillId="35" borderId="22" xfId="0" applyNumberFormat="1" applyFont="1" applyFill="1" applyBorder="1" applyAlignment="1">
      <alignment horizontal="right"/>
    </xf>
    <xf numFmtId="166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1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5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5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5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5" fontId="1" fillId="0" borderId="1" xfId="0" applyNumberFormat="1" applyFont="1" applyBorder="1" applyAlignment="1"/>
    <xf numFmtId="3" fontId="1" fillId="0" borderId="1" xfId="0" applyNumberFormat="1" applyFont="1" applyFill="1" applyBorder="1"/>
    <xf numFmtId="165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5" fontId="39" fillId="35" borderId="1" xfId="0" quotePrefix="1" applyNumberFormat="1" applyFont="1" applyFill="1" applyBorder="1" applyAlignment="1"/>
    <xf numFmtId="165" fontId="39" fillId="35" borderId="1" xfId="0" applyNumberFormat="1" applyFont="1" applyFill="1" applyBorder="1"/>
    <xf numFmtId="165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5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5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5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3" xfId="0" applyNumberFormat="1" applyFont="1" applyBorder="1" applyAlignment="1">
      <alignment horizontal="center" wrapText="1"/>
    </xf>
    <xf numFmtId="3" fontId="25" fillId="0" borderId="20" xfId="0" applyNumberFormat="1" applyFont="1" applyBorder="1" applyAlignment="1">
      <alignment horizontal="center" wrapText="1"/>
    </xf>
    <xf numFmtId="0" fontId="0" fillId="0" borderId="0" xfId="0"/>
    <xf numFmtId="3" fontId="28" fillId="0" borderId="1" xfId="0" applyNumberFormat="1" applyFont="1" applyBorder="1"/>
    <xf numFmtId="3" fontId="28" fillId="0" borderId="1" xfId="0" applyNumberFormat="1" applyFont="1" applyFill="1" applyBorder="1"/>
    <xf numFmtId="165" fontId="28" fillId="0" borderId="1" xfId="0" applyNumberFormat="1" applyFont="1" applyFill="1" applyBorder="1" applyAlignment="1"/>
    <xf numFmtId="165" fontId="28" fillId="0" borderId="21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1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1" xfId="28" applyFont="1" applyFill="1" applyBorder="1" applyAlignment="1"/>
    <xf numFmtId="165" fontId="47" fillId="34" borderId="35" xfId="0" applyNumberFormat="1" applyFont="1" applyFill="1" applyBorder="1" applyAlignment="1"/>
    <xf numFmtId="165" fontId="47" fillId="34" borderId="1" xfId="0" applyNumberFormat="1" applyFont="1" applyFill="1" applyBorder="1" applyAlignment="1"/>
    <xf numFmtId="165" fontId="47" fillId="34" borderId="21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8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5" fontId="47" fillId="35" borderId="35" xfId="0" applyNumberFormat="1" applyFont="1" applyFill="1" applyBorder="1" applyAlignment="1"/>
    <xf numFmtId="165" fontId="47" fillId="35" borderId="1" xfId="0" applyNumberFormat="1" applyFont="1" applyFill="1" applyBorder="1" applyAlignment="1"/>
    <xf numFmtId="0" fontId="28" fillId="37" borderId="21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5" fontId="28" fillId="0" borderId="35" xfId="0" applyNumberFormat="1" applyFont="1" applyBorder="1" applyAlignment="1"/>
    <xf numFmtId="165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1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5" fontId="39" fillId="0" borderId="35" xfId="0" applyNumberFormat="1" applyFont="1" applyBorder="1" applyAlignment="1"/>
    <xf numFmtId="3" fontId="39" fillId="0" borderId="1" xfId="0" applyNumberFormat="1" applyFont="1" applyBorder="1"/>
    <xf numFmtId="165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1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5" fontId="57" fillId="0" borderId="35" xfId="0" applyNumberFormat="1" applyFont="1" applyBorder="1" applyAlignment="1"/>
    <xf numFmtId="3" fontId="57" fillId="0" borderId="1" xfId="0" applyNumberFormat="1" applyFont="1" applyBorder="1"/>
    <xf numFmtId="165" fontId="57" fillId="0" borderId="1" xfId="0" applyNumberFormat="1" applyFont="1" applyBorder="1" applyAlignment="1"/>
    <xf numFmtId="0" fontId="47" fillId="35" borderId="28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1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5" fontId="1" fillId="0" borderId="35" xfId="0" applyNumberFormat="1" applyFont="1" applyBorder="1" applyAlignment="1"/>
    <xf numFmtId="0" fontId="28" fillId="37" borderId="21" xfId="28" applyFont="1" applyFill="1" applyBorder="1" applyAlignment="1"/>
    <xf numFmtId="0" fontId="1" fillId="37" borderId="21" xfId="28" applyFont="1" applyFill="1" applyBorder="1" applyAlignment="1">
      <alignment wrapText="1"/>
    </xf>
    <xf numFmtId="165" fontId="28" fillId="0" borderId="36" xfId="0" applyNumberFormat="1" applyFont="1" applyFill="1" applyBorder="1" applyAlignment="1"/>
    <xf numFmtId="165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5" fontId="57" fillId="0" borderId="35" xfId="0" quotePrefix="1" applyNumberFormat="1" applyFont="1" applyFill="1" applyBorder="1" applyAlignment="1"/>
    <xf numFmtId="165" fontId="57" fillId="0" borderId="1" xfId="0" quotePrefix="1" applyNumberFormat="1" applyFont="1" applyFill="1" applyBorder="1" applyAlignment="1"/>
    <xf numFmtId="165" fontId="57" fillId="0" borderId="35" xfId="0" applyNumberFormat="1" applyFont="1" applyFill="1" applyBorder="1" applyAlignment="1"/>
    <xf numFmtId="165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5" fontId="28" fillId="0" borderId="35" xfId="0" applyNumberFormat="1" applyFont="1" applyFill="1" applyBorder="1" applyAlignment="1"/>
    <xf numFmtId="49" fontId="58" fillId="37" borderId="29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0" fontId="47" fillId="35" borderId="21" xfId="28" applyFont="1" applyFill="1" applyBorder="1" applyAlignment="1"/>
    <xf numFmtId="165" fontId="47" fillId="34" borderId="36" xfId="0" applyNumberFormat="1" applyFont="1" applyFill="1" applyBorder="1" applyAlignment="1"/>
    <xf numFmtId="0" fontId="47" fillId="35" borderId="21" xfId="28" applyFont="1" applyFill="1" applyBorder="1" applyAlignment="1">
      <alignment wrapText="1"/>
    </xf>
    <xf numFmtId="165" fontId="47" fillId="35" borderId="36" xfId="0" applyNumberFormat="1" applyFont="1" applyFill="1" applyBorder="1" applyAlignment="1"/>
    <xf numFmtId="0" fontId="28" fillId="37" borderId="21" xfId="28" applyFont="1" applyFill="1" applyBorder="1" applyAlignment="1">
      <alignment wrapText="1"/>
    </xf>
    <xf numFmtId="0" fontId="25" fillId="37" borderId="21" xfId="28" applyFont="1" applyFill="1" applyBorder="1" applyAlignment="1">
      <alignment wrapText="1"/>
    </xf>
    <xf numFmtId="3" fontId="28" fillId="0" borderId="32" xfId="0" applyNumberFormat="1" applyFont="1" applyBorder="1" applyAlignment="1">
      <alignment horizontal="right"/>
    </xf>
    <xf numFmtId="3" fontId="1" fillId="0" borderId="32" xfId="0" applyNumberFormat="1" applyFont="1" applyBorder="1" applyAlignment="1">
      <alignment horizontal="right"/>
    </xf>
    <xf numFmtId="165" fontId="1" fillId="0" borderId="35" xfId="0" applyNumberFormat="1" applyFont="1" applyFill="1" applyBorder="1" applyAlignment="1"/>
    <xf numFmtId="3" fontId="28" fillId="0" borderId="32" xfId="0" applyNumberFormat="1" applyFont="1" applyFill="1" applyBorder="1" applyAlignment="1">
      <alignment horizontal="right"/>
    </xf>
    <xf numFmtId="165" fontId="28" fillId="0" borderId="32" xfId="0" applyNumberFormat="1" applyFont="1" applyFill="1" applyBorder="1" applyAlignment="1"/>
    <xf numFmtId="165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1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5" fontId="47" fillId="41" borderId="35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5" fontId="47" fillId="41" borderId="1" xfId="0" applyNumberFormat="1" applyFont="1" applyFill="1" applyBorder="1" applyAlignment="1"/>
    <xf numFmtId="0" fontId="47" fillId="0" borderId="21" xfId="0" applyFont="1" applyFill="1" applyBorder="1" applyAlignment="1" applyProtection="1">
      <alignment wrapText="1"/>
    </xf>
    <xf numFmtId="165" fontId="47" fillId="0" borderId="35" xfId="0" applyNumberFormat="1" applyFont="1" applyFill="1" applyBorder="1" applyAlignment="1"/>
    <xf numFmtId="165" fontId="47" fillId="0" borderId="32" xfId="0" applyNumberFormat="1" applyFont="1" applyFill="1" applyBorder="1" applyAlignment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47" fillId="34" borderId="21" xfId="0" applyNumberFormat="1" applyFont="1" applyFill="1" applyBorder="1" applyAlignment="1"/>
    <xf numFmtId="165" fontId="47" fillId="35" borderId="21" xfId="0" applyNumberFormat="1" applyFont="1" applyFill="1" applyBorder="1" applyAlignment="1"/>
    <xf numFmtId="165" fontId="28" fillId="0" borderId="21" xfId="0" applyNumberFormat="1" applyFont="1" applyBorder="1" applyAlignment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0" xfId="0" applyNumberFormat="1" applyFont="1" applyBorder="1" applyAlignment="1">
      <alignment horizontal="center" vertical="center" wrapText="1"/>
    </xf>
    <xf numFmtId="165" fontId="39" fillId="0" borderId="21" xfId="0" applyNumberFormat="1" applyFont="1" applyBorder="1" applyAlignment="1"/>
    <xf numFmtId="165" fontId="57" fillId="0" borderId="21" xfId="0" applyNumberFormat="1" applyFont="1" applyBorder="1" applyAlignment="1"/>
    <xf numFmtId="165" fontId="1" fillId="0" borderId="21" xfId="0" applyNumberFormat="1" applyFont="1" applyBorder="1" applyAlignment="1"/>
    <xf numFmtId="165" fontId="57" fillId="0" borderId="21" xfId="0" quotePrefix="1" applyNumberFormat="1" applyFont="1" applyFill="1" applyBorder="1" applyAlignment="1"/>
    <xf numFmtId="165" fontId="57" fillId="0" borderId="21" xfId="0" applyNumberFormat="1" applyFont="1" applyFill="1" applyBorder="1" applyAlignment="1"/>
    <xf numFmtId="165" fontId="28" fillId="0" borderId="30" xfId="0" applyNumberFormat="1" applyFont="1" applyFill="1" applyBorder="1" applyAlignment="1"/>
    <xf numFmtId="165" fontId="47" fillId="41" borderId="21" xfId="0" applyNumberFormat="1" applyFont="1" applyFill="1" applyBorder="1" applyAlignment="1"/>
    <xf numFmtId="165" fontId="47" fillId="0" borderId="30" xfId="0" applyNumberFormat="1" applyFont="1" applyFill="1" applyBorder="1" applyAlignment="1"/>
    <xf numFmtId="3" fontId="59" fillId="0" borderId="41" xfId="0" applyNumberFormat="1" applyFont="1" applyBorder="1" applyAlignment="1">
      <alignment horizontal="center" vertical="center" wrapText="1"/>
    </xf>
    <xf numFmtId="3" fontId="3" fillId="0" borderId="29" xfId="0" applyNumberFormat="1" applyFont="1" applyBorder="1" applyAlignment="1">
      <alignment horizontal="center"/>
    </xf>
    <xf numFmtId="3" fontId="59" fillId="0" borderId="34" xfId="0" applyNumberFormat="1" applyFont="1" applyBorder="1" applyAlignment="1">
      <alignment horizontal="center" vertical="center" wrapText="1"/>
    </xf>
    <xf numFmtId="3" fontId="47" fillId="42" borderId="42" xfId="0" applyNumberFormat="1" applyFont="1" applyFill="1" applyBorder="1" applyAlignment="1">
      <alignment horizontal="right" shrinkToFit="1"/>
    </xf>
    <xf numFmtId="0" fontId="47" fillId="42" borderId="43" xfId="28" applyFont="1" applyFill="1" applyBorder="1" applyAlignment="1"/>
    <xf numFmtId="3" fontId="47" fillId="42" borderId="39" xfId="0" applyNumberFormat="1" applyFont="1" applyFill="1" applyBorder="1" applyAlignment="1">
      <alignment horizontal="right"/>
    </xf>
    <xf numFmtId="3" fontId="47" fillId="42" borderId="31" xfId="0" applyNumberFormat="1" applyFont="1" applyFill="1" applyBorder="1" applyAlignment="1">
      <alignment horizontal="right"/>
    </xf>
    <xf numFmtId="165" fontId="47" fillId="42" borderId="39" xfId="0" applyNumberFormat="1" applyFont="1" applyFill="1" applyBorder="1" applyAlignment="1"/>
    <xf numFmtId="165" fontId="47" fillId="42" borderId="44" xfId="0" applyNumberFormat="1" applyFont="1" applyFill="1" applyBorder="1" applyAlignment="1"/>
    <xf numFmtId="3" fontId="47" fillId="42" borderId="45" xfId="0" applyNumberFormat="1" applyFont="1" applyFill="1" applyBorder="1" applyAlignment="1">
      <alignment horizontal="right"/>
    </xf>
    <xf numFmtId="3" fontId="47" fillId="42" borderId="39" xfId="0" applyNumberFormat="1" applyFont="1" applyFill="1" applyBorder="1"/>
    <xf numFmtId="165" fontId="47" fillId="42" borderId="43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3" fontId="0" fillId="0" borderId="0" xfId="0" applyNumberFormat="1"/>
    <xf numFmtId="3" fontId="25" fillId="0" borderId="20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3" fontId="39" fillId="0" borderId="1" xfId="0" applyNumberFormat="1" applyFont="1" applyFill="1" applyBorder="1"/>
    <xf numFmtId="4" fontId="0" fillId="0" borderId="0" xfId="0" applyNumberFormat="1" applyFill="1" applyAlignment="1">
      <alignment horizontal="right"/>
    </xf>
    <xf numFmtId="3" fontId="28" fillId="0" borderId="14" xfId="0" applyNumberFormat="1" applyFont="1" applyFill="1" applyBorder="1" applyAlignment="1">
      <alignment shrinkToFit="1"/>
    </xf>
    <xf numFmtId="0" fontId="28" fillId="0" borderId="21" xfId="0" applyFont="1" applyFill="1" applyBorder="1" applyAlignment="1"/>
    <xf numFmtId="165" fontId="2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3" fontId="32" fillId="0" borderId="31" xfId="0" applyNumberFormat="1" applyFont="1" applyBorder="1" applyAlignment="1">
      <alignment horizontal="right"/>
    </xf>
    <xf numFmtId="165" fontId="47" fillId="35" borderId="1" xfId="0" applyNumberFormat="1" applyFont="1" applyFill="1" applyBorder="1" applyAlignment="1">
      <alignment horizontal="right"/>
    </xf>
    <xf numFmtId="0" fontId="60" fillId="0" borderId="0" xfId="0" applyFont="1" applyAlignment="1">
      <alignment horizontal="lef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 xr:uid="{00000000-0005-0000-0000-000001000000}"/>
    <cellStyle name="20 % – Poudarek1 2 2" xfId="543" xr:uid="{00000000-0005-0000-0000-000002000000}"/>
    <cellStyle name="20 % – Poudarek1 3" xfId="359" xr:uid="{00000000-0005-0000-0000-000003000000}"/>
    <cellStyle name="20 % – Poudarek1 3 2" xfId="635" xr:uid="{00000000-0005-0000-0000-000004000000}"/>
    <cellStyle name="20 % – Poudarek1 4" xfId="451" xr:uid="{00000000-0005-0000-0000-000005000000}"/>
    <cellStyle name="20 % – Poudarek2" xfId="2" builtinId="34" customBuiltin="1"/>
    <cellStyle name="20 % – Poudarek2 2" xfId="269" xr:uid="{00000000-0005-0000-0000-000007000000}"/>
    <cellStyle name="20 % – Poudarek2 2 2" xfId="545" xr:uid="{00000000-0005-0000-0000-000008000000}"/>
    <cellStyle name="20 % – Poudarek2 3" xfId="361" xr:uid="{00000000-0005-0000-0000-000009000000}"/>
    <cellStyle name="20 % – Poudarek2 3 2" xfId="637" xr:uid="{00000000-0005-0000-0000-00000A000000}"/>
    <cellStyle name="20 % – Poudarek2 4" xfId="453" xr:uid="{00000000-0005-0000-0000-00000B000000}"/>
    <cellStyle name="20 % – Poudarek3" xfId="3" builtinId="38" customBuiltin="1"/>
    <cellStyle name="20 % – Poudarek3 2" xfId="271" xr:uid="{00000000-0005-0000-0000-00000D000000}"/>
    <cellStyle name="20 % – Poudarek3 2 2" xfId="547" xr:uid="{00000000-0005-0000-0000-00000E000000}"/>
    <cellStyle name="20 % – Poudarek3 3" xfId="363" xr:uid="{00000000-0005-0000-0000-00000F000000}"/>
    <cellStyle name="20 % – Poudarek3 3 2" xfId="639" xr:uid="{00000000-0005-0000-0000-000010000000}"/>
    <cellStyle name="20 % – Poudarek3 4" xfId="455" xr:uid="{00000000-0005-0000-0000-000011000000}"/>
    <cellStyle name="20 % – Poudarek4" xfId="4" builtinId="42" customBuiltin="1"/>
    <cellStyle name="20 % – Poudarek4 2" xfId="273" xr:uid="{00000000-0005-0000-0000-000013000000}"/>
    <cellStyle name="20 % – Poudarek4 2 2" xfId="549" xr:uid="{00000000-0005-0000-0000-000014000000}"/>
    <cellStyle name="20 % – Poudarek4 3" xfId="365" xr:uid="{00000000-0005-0000-0000-000015000000}"/>
    <cellStyle name="20 % – Poudarek4 3 2" xfId="641" xr:uid="{00000000-0005-0000-0000-000016000000}"/>
    <cellStyle name="20 % – Poudarek4 4" xfId="457" xr:uid="{00000000-0005-0000-0000-000017000000}"/>
    <cellStyle name="20 % – Poudarek5" xfId="5" builtinId="46" customBuiltin="1"/>
    <cellStyle name="20 % – Poudarek5 2" xfId="275" xr:uid="{00000000-0005-0000-0000-000019000000}"/>
    <cellStyle name="20 % – Poudarek5 2 2" xfId="551" xr:uid="{00000000-0005-0000-0000-00001A000000}"/>
    <cellStyle name="20 % – Poudarek5 3" xfId="367" xr:uid="{00000000-0005-0000-0000-00001B000000}"/>
    <cellStyle name="20 % – Poudarek5 3 2" xfId="643" xr:uid="{00000000-0005-0000-0000-00001C000000}"/>
    <cellStyle name="20 % – Poudarek5 4" xfId="459" xr:uid="{00000000-0005-0000-0000-00001D000000}"/>
    <cellStyle name="20 % – Poudarek6" xfId="6" builtinId="50" customBuiltin="1"/>
    <cellStyle name="20 % – Poudarek6 2" xfId="277" xr:uid="{00000000-0005-0000-0000-00001F000000}"/>
    <cellStyle name="20 % – Poudarek6 2 2" xfId="553" xr:uid="{00000000-0005-0000-0000-000020000000}"/>
    <cellStyle name="20 % – Poudarek6 3" xfId="369" xr:uid="{00000000-0005-0000-0000-000021000000}"/>
    <cellStyle name="20 % – Poudarek6 3 2" xfId="645" xr:uid="{00000000-0005-0000-0000-000022000000}"/>
    <cellStyle name="20 % – Poudarek6 4" xfId="461" xr:uid="{00000000-0005-0000-0000-000023000000}"/>
    <cellStyle name="40 % – Poudarek1" xfId="7" builtinId="31" customBuiltin="1"/>
    <cellStyle name="40 % – Poudarek1 2" xfId="268" xr:uid="{00000000-0005-0000-0000-000025000000}"/>
    <cellStyle name="40 % – Poudarek1 2 2" xfId="544" xr:uid="{00000000-0005-0000-0000-000026000000}"/>
    <cellStyle name="40 % – Poudarek1 3" xfId="360" xr:uid="{00000000-0005-0000-0000-000027000000}"/>
    <cellStyle name="40 % – Poudarek1 3 2" xfId="636" xr:uid="{00000000-0005-0000-0000-000028000000}"/>
    <cellStyle name="40 % – Poudarek1 4" xfId="452" xr:uid="{00000000-0005-0000-0000-000029000000}"/>
    <cellStyle name="40 % – Poudarek2" xfId="8" builtinId="35" customBuiltin="1"/>
    <cellStyle name="40 % – Poudarek2 2" xfId="270" xr:uid="{00000000-0005-0000-0000-00002B000000}"/>
    <cellStyle name="40 % – Poudarek2 2 2" xfId="546" xr:uid="{00000000-0005-0000-0000-00002C000000}"/>
    <cellStyle name="40 % – Poudarek2 3" xfId="362" xr:uid="{00000000-0005-0000-0000-00002D000000}"/>
    <cellStyle name="40 % – Poudarek2 3 2" xfId="638" xr:uid="{00000000-0005-0000-0000-00002E000000}"/>
    <cellStyle name="40 % – Poudarek2 4" xfId="454" xr:uid="{00000000-0005-0000-0000-00002F000000}"/>
    <cellStyle name="40 % – Poudarek3" xfId="9" builtinId="39" customBuiltin="1"/>
    <cellStyle name="40 % – Poudarek3 2" xfId="272" xr:uid="{00000000-0005-0000-0000-000031000000}"/>
    <cellStyle name="40 % – Poudarek3 2 2" xfId="548" xr:uid="{00000000-0005-0000-0000-000032000000}"/>
    <cellStyle name="40 % – Poudarek3 3" xfId="364" xr:uid="{00000000-0005-0000-0000-000033000000}"/>
    <cellStyle name="40 % – Poudarek3 3 2" xfId="640" xr:uid="{00000000-0005-0000-0000-000034000000}"/>
    <cellStyle name="40 % – Poudarek3 4" xfId="456" xr:uid="{00000000-0005-0000-0000-000035000000}"/>
    <cellStyle name="40 % – Poudarek4" xfId="10" builtinId="43" customBuiltin="1"/>
    <cellStyle name="40 % – Poudarek4 2" xfId="274" xr:uid="{00000000-0005-0000-0000-000037000000}"/>
    <cellStyle name="40 % – Poudarek4 2 2" xfId="550" xr:uid="{00000000-0005-0000-0000-000038000000}"/>
    <cellStyle name="40 % – Poudarek4 3" xfId="366" xr:uid="{00000000-0005-0000-0000-000039000000}"/>
    <cellStyle name="40 % – Poudarek4 3 2" xfId="642" xr:uid="{00000000-0005-0000-0000-00003A000000}"/>
    <cellStyle name="40 % – Poudarek4 4" xfId="458" xr:uid="{00000000-0005-0000-0000-00003B000000}"/>
    <cellStyle name="40 % – Poudarek5" xfId="11" builtinId="47" customBuiltin="1"/>
    <cellStyle name="40 % – Poudarek5 2" xfId="276" xr:uid="{00000000-0005-0000-0000-00003D000000}"/>
    <cellStyle name="40 % – Poudarek5 2 2" xfId="552" xr:uid="{00000000-0005-0000-0000-00003E000000}"/>
    <cellStyle name="40 % – Poudarek5 3" xfId="368" xr:uid="{00000000-0005-0000-0000-00003F000000}"/>
    <cellStyle name="40 % – Poudarek5 3 2" xfId="644" xr:uid="{00000000-0005-0000-0000-000040000000}"/>
    <cellStyle name="40 % – Poudarek5 4" xfId="460" xr:uid="{00000000-0005-0000-0000-000041000000}"/>
    <cellStyle name="40 % – Poudarek6" xfId="12" builtinId="51" customBuiltin="1"/>
    <cellStyle name="40 % – Poudarek6 2" xfId="278" xr:uid="{00000000-0005-0000-0000-000043000000}"/>
    <cellStyle name="40 % – Poudarek6 2 2" xfId="554" xr:uid="{00000000-0005-0000-0000-000044000000}"/>
    <cellStyle name="40 % – Poudarek6 3" xfId="370" xr:uid="{00000000-0005-0000-0000-000045000000}"/>
    <cellStyle name="40 % – Poudarek6 3 2" xfId="646" xr:uid="{00000000-0005-0000-0000-000046000000}"/>
    <cellStyle name="40 % – Poudarek6 4" xfId="462" xr:uid="{00000000-0005-0000-0000-000047000000}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 xr:uid="{00000000-0005-0000-0000-00004E000000}"/>
    <cellStyle name="Accent1 - 40%" xfId="714" xr:uid="{00000000-0005-0000-0000-00004F000000}"/>
    <cellStyle name="Accent1 - 60%" xfId="715" xr:uid="{00000000-0005-0000-0000-000050000000}"/>
    <cellStyle name="Accent2 - 20%" xfId="717" xr:uid="{00000000-0005-0000-0000-000051000000}"/>
    <cellStyle name="Accent2 - 40%" xfId="718" xr:uid="{00000000-0005-0000-0000-000052000000}"/>
    <cellStyle name="Accent2 - 60%" xfId="719" xr:uid="{00000000-0005-0000-0000-000053000000}"/>
    <cellStyle name="Accent3 - 20%" xfId="721" xr:uid="{00000000-0005-0000-0000-000054000000}"/>
    <cellStyle name="Accent3 - 40%" xfId="722" xr:uid="{00000000-0005-0000-0000-000055000000}"/>
    <cellStyle name="Accent3 - 60%" xfId="723" xr:uid="{00000000-0005-0000-0000-000056000000}"/>
    <cellStyle name="Accent4 - 20%" xfId="725" xr:uid="{00000000-0005-0000-0000-000057000000}"/>
    <cellStyle name="Accent4 - 40%" xfId="726" xr:uid="{00000000-0005-0000-0000-000058000000}"/>
    <cellStyle name="Accent4 - 60%" xfId="727" xr:uid="{00000000-0005-0000-0000-000059000000}"/>
    <cellStyle name="Accent5 - 20%" xfId="729" xr:uid="{00000000-0005-0000-0000-00005A000000}"/>
    <cellStyle name="Accent5 - 40%" xfId="730" xr:uid="{00000000-0005-0000-0000-00005B000000}"/>
    <cellStyle name="Accent5 - 60%" xfId="731" xr:uid="{00000000-0005-0000-0000-00005C000000}"/>
    <cellStyle name="Accent6 - 20%" xfId="733" xr:uid="{00000000-0005-0000-0000-00005D000000}"/>
    <cellStyle name="Accent6 - 40%" xfId="734" xr:uid="{00000000-0005-0000-0000-00005E000000}"/>
    <cellStyle name="Accent6 - 60%" xfId="735" xr:uid="{00000000-0005-0000-0000-00005F000000}"/>
    <cellStyle name="Comma" xfId="57" xr:uid="{00000000-0005-0000-0000-000060000000}"/>
    <cellStyle name="Comma 2" xfId="698" xr:uid="{00000000-0005-0000-0000-000061000000}"/>
    <cellStyle name="Comma0" xfId="53" xr:uid="{00000000-0005-0000-0000-000062000000}"/>
    <cellStyle name="Comma0 10" xfId="109" xr:uid="{00000000-0005-0000-0000-000063000000}"/>
    <cellStyle name="Comma0 11" xfId="154" xr:uid="{00000000-0005-0000-0000-000064000000}"/>
    <cellStyle name="Comma0 12" xfId="155" xr:uid="{00000000-0005-0000-0000-000065000000}"/>
    <cellStyle name="Comma0 13" xfId="156" xr:uid="{00000000-0005-0000-0000-000066000000}"/>
    <cellStyle name="Comma0 14" xfId="157" xr:uid="{00000000-0005-0000-0000-000067000000}"/>
    <cellStyle name="Comma0 15" xfId="158" xr:uid="{00000000-0005-0000-0000-000068000000}"/>
    <cellStyle name="Comma0 16" xfId="159" xr:uid="{00000000-0005-0000-0000-000069000000}"/>
    <cellStyle name="Comma0 2" xfId="58" xr:uid="{00000000-0005-0000-0000-00006A000000}"/>
    <cellStyle name="Comma0 3" xfId="59" xr:uid="{00000000-0005-0000-0000-00006B000000}"/>
    <cellStyle name="Comma0 4" xfId="60" xr:uid="{00000000-0005-0000-0000-00006C000000}"/>
    <cellStyle name="Comma0 5" xfId="61" xr:uid="{00000000-0005-0000-0000-00006D000000}"/>
    <cellStyle name="Comma0 6" xfId="62" xr:uid="{00000000-0005-0000-0000-00006E000000}"/>
    <cellStyle name="Comma0 7" xfId="63" xr:uid="{00000000-0005-0000-0000-00006F000000}"/>
    <cellStyle name="Comma0 8" xfId="64" xr:uid="{00000000-0005-0000-0000-000070000000}"/>
    <cellStyle name="Comma0 9" xfId="65" xr:uid="{00000000-0005-0000-0000-000071000000}"/>
    <cellStyle name="Currency" xfId="699" xr:uid="{00000000-0005-0000-0000-000072000000}"/>
    <cellStyle name="Currency0" xfId="700" xr:uid="{00000000-0005-0000-0000-000073000000}"/>
    <cellStyle name="Date" xfId="701" xr:uid="{00000000-0005-0000-0000-000074000000}"/>
    <cellStyle name="Dobro" xfId="19" builtinId="26" customBuiltin="1"/>
    <cellStyle name="Dobro 2" xfId="742" xr:uid="{00000000-0005-0000-0000-000076000000}"/>
    <cellStyle name="Emphasis 1" xfId="739" xr:uid="{00000000-0005-0000-0000-000077000000}"/>
    <cellStyle name="Emphasis 2" xfId="740" xr:uid="{00000000-0005-0000-0000-000078000000}"/>
    <cellStyle name="Emphasis 3" xfId="741" xr:uid="{00000000-0005-0000-0000-000079000000}"/>
    <cellStyle name="Fixed" xfId="702" xr:uid="{00000000-0005-0000-0000-00007A000000}"/>
    <cellStyle name="Heading 1" xfId="703" xr:uid="{00000000-0005-0000-0000-00007B000000}"/>
    <cellStyle name="Heading 2" xfId="704" xr:uid="{00000000-0005-0000-0000-00007C000000}"/>
    <cellStyle name="Izhod" xfId="20" builtinId="21" customBuiltin="1"/>
    <cellStyle name="Izhod 2" xfId="751" xr:uid="{00000000-0005-0000-0000-00007E000000}"/>
    <cellStyle name="Naslov" xfId="21" builtinId="15" customBuiltin="1"/>
    <cellStyle name="Naslov 1" xfId="22" builtinId="16" customBuiltin="1"/>
    <cellStyle name="Naslov 1 2" xfId="743" xr:uid="{00000000-0005-0000-0000-000081000000}"/>
    <cellStyle name="Naslov 2" xfId="23" builtinId="17" customBuiltin="1"/>
    <cellStyle name="Naslov 2 2" xfId="744" xr:uid="{00000000-0005-0000-0000-000083000000}"/>
    <cellStyle name="Naslov 3" xfId="24" builtinId="18" customBuiltin="1"/>
    <cellStyle name="Naslov 3 2" xfId="745" xr:uid="{00000000-0005-0000-0000-000085000000}"/>
    <cellStyle name="Naslov 4" xfId="25" builtinId="19" customBuiltin="1"/>
    <cellStyle name="Naslov 4 2" xfId="746" xr:uid="{00000000-0005-0000-0000-000087000000}"/>
    <cellStyle name="Navadno" xfId="0" builtinId="0"/>
    <cellStyle name="Navadno 10" xfId="48" xr:uid="{00000000-0005-0000-0000-000089000000}"/>
    <cellStyle name="Navadno 10 2" xfId="207" xr:uid="{00000000-0005-0000-0000-00008A000000}"/>
    <cellStyle name="Navadno 10 2 2" xfId="317" xr:uid="{00000000-0005-0000-0000-00008B000000}"/>
    <cellStyle name="Navadno 10 2 2 2" xfId="593" xr:uid="{00000000-0005-0000-0000-00008C000000}"/>
    <cellStyle name="Navadno 10 2 3" xfId="409" xr:uid="{00000000-0005-0000-0000-00008D000000}"/>
    <cellStyle name="Navadno 10 2 3 2" xfId="685" xr:uid="{00000000-0005-0000-0000-00008E000000}"/>
    <cellStyle name="Navadno 10 2 4" xfId="501" xr:uid="{00000000-0005-0000-0000-00008F000000}"/>
    <cellStyle name="Navadno 10 3" xfId="279" xr:uid="{00000000-0005-0000-0000-000090000000}"/>
    <cellStyle name="Navadno 10 3 2" xfId="555" xr:uid="{00000000-0005-0000-0000-000091000000}"/>
    <cellStyle name="Navadno 10 4" xfId="371" xr:uid="{00000000-0005-0000-0000-000092000000}"/>
    <cellStyle name="Navadno 10 4 2" xfId="647" xr:uid="{00000000-0005-0000-0000-000093000000}"/>
    <cellStyle name="Navadno 10 5" xfId="463" xr:uid="{00000000-0005-0000-0000-000094000000}"/>
    <cellStyle name="Navadno 11" xfId="225" xr:uid="{00000000-0005-0000-0000-000095000000}"/>
    <cellStyle name="Navadno 11 2" xfId="319" xr:uid="{00000000-0005-0000-0000-000096000000}"/>
    <cellStyle name="Navadno 11 2 2" xfId="595" xr:uid="{00000000-0005-0000-0000-000097000000}"/>
    <cellStyle name="Navadno 11 3" xfId="411" xr:uid="{00000000-0005-0000-0000-000098000000}"/>
    <cellStyle name="Navadno 11 3 2" xfId="687" xr:uid="{00000000-0005-0000-0000-000099000000}"/>
    <cellStyle name="Navadno 11 4" xfId="503" xr:uid="{00000000-0005-0000-0000-00009A000000}"/>
    <cellStyle name="Navadno 12" xfId="50" xr:uid="{00000000-0005-0000-0000-00009B000000}"/>
    <cellStyle name="Navadno 13" xfId="226" xr:uid="{00000000-0005-0000-0000-00009C000000}"/>
    <cellStyle name="Navadno 13 2" xfId="320" xr:uid="{00000000-0005-0000-0000-00009D000000}"/>
    <cellStyle name="Navadno 13 2 2" xfId="596" xr:uid="{00000000-0005-0000-0000-00009E000000}"/>
    <cellStyle name="Navadno 13 3" xfId="412" xr:uid="{00000000-0005-0000-0000-00009F000000}"/>
    <cellStyle name="Navadno 13 3 2" xfId="688" xr:uid="{00000000-0005-0000-0000-0000A0000000}"/>
    <cellStyle name="Navadno 13 4" xfId="504" xr:uid="{00000000-0005-0000-0000-0000A1000000}"/>
    <cellStyle name="Navadno 14" xfId="220" xr:uid="{00000000-0005-0000-0000-0000A2000000}"/>
    <cellStyle name="Navadno 15" xfId="228" xr:uid="{00000000-0005-0000-0000-0000A3000000}"/>
    <cellStyle name="Navadno 15 2" xfId="321" xr:uid="{00000000-0005-0000-0000-0000A4000000}"/>
    <cellStyle name="Navadno 15 2 2" xfId="597" xr:uid="{00000000-0005-0000-0000-0000A5000000}"/>
    <cellStyle name="Navadno 15 3" xfId="413" xr:uid="{00000000-0005-0000-0000-0000A6000000}"/>
    <cellStyle name="Navadno 15 3 2" xfId="689" xr:uid="{00000000-0005-0000-0000-0000A7000000}"/>
    <cellStyle name="Navadno 15 4" xfId="505" xr:uid="{00000000-0005-0000-0000-0000A8000000}"/>
    <cellStyle name="Navadno 16" xfId="231" xr:uid="{00000000-0005-0000-0000-0000A9000000}"/>
    <cellStyle name="Navadno 16 2" xfId="322" xr:uid="{00000000-0005-0000-0000-0000AA000000}"/>
    <cellStyle name="Navadno 16 2 2" xfId="598" xr:uid="{00000000-0005-0000-0000-0000AB000000}"/>
    <cellStyle name="Navadno 16 3" xfId="414" xr:uid="{00000000-0005-0000-0000-0000AC000000}"/>
    <cellStyle name="Navadno 16 3 2" xfId="690" xr:uid="{00000000-0005-0000-0000-0000AD000000}"/>
    <cellStyle name="Navadno 16 4" xfId="506" xr:uid="{00000000-0005-0000-0000-0000AE000000}"/>
    <cellStyle name="Navadno 17" xfId="49" xr:uid="{00000000-0005-0000-0000-0000AF000000}"/>
    <cellStyle name="Navadno 17 2" xfId="323" xr:uid="{00000000-0005-0000-0000-0000B0000000}"/>
    <cellStyle name="Navadno 17 2 2" xfId="599" xr:uid="{00000000-0005-0000-0000-0000B1000000}"/>
    <cellStyle name="Navadno 17 3" xfId="415" xr:uid="{00000000-0005-0000-0000-0000B2000000}"/>
    <cellStyle name="Navadno 17 3 2" xfId="691" xr:uid="{00000000-0005-0000-0000-0000B3000000}"/>
    <cellStyle name="Navadno 17 4" xfId="507" xr:uid="{00000000-0005-0000-0000-0000B4000000}"/>
    <cellStyle name="Navadno 18" xfId="692" xr:uid="{00000000-0005-0000-0000-0000B5000000}"/>
    <cellStyle name="Navadno 19" xfId="694" xr:uid="{00000000-0005-0000-0000-0000B6000000}"/>
    <cellStyle name="Navadno 2" xfId="45" xr:uid="{00000000-0005-0000-0000-0000B7000000}"/>
    <cellStyle name="Navadno 2 10" xfId="66" xr:uid="{00000000-0005-0000-0000-0000B8000000}"/>
    <cellStyle name="Navadno 2 11" xfId="204" xr:uid="{00000000-0005-0000-0000-0000B9000000}"/>
    <cellStyle name="Navadno 2 11 2" xfId="709" xr:uid="{00000000-0005-0000-0000-0000BA000000}"/>
    <cellStyle name="Navadno 2 12" xfId="219" xr:uid="{00000000-0005-0000-0000-0000BB000000}"/>
    <cellStyle name="Navadno 2 13" xfId="218" xr:uid="{00000000-0005-0000-0000-0000BC000000}"/>
    <cellStyle name="Navadno 2 14" xfId="221" xr:uid="{00000000-0005-0000-0000-0000BD000000}"/>
    <cellStyle name="Navadno 2 15" xfId="227" xr:uid="{00000000-0005-0000-0000-0000BE000000}"/>
    <cellStyle name="Navadno 2 16" xfId="229" xr:uid="{00000000-0005-0000-0000-0000BF000000}"/>
    <cellStyle name="Navadno 2 17" xfId="230" xr:uid="{00000000-0005-0000-0000-0000C0000000}"/>
    <cellStyle name="Navadno 2 2" xfId="26" xr:uid="{00000000-0005-0000-0000-0000C1000000}"/>
    <cellStyle name="Navadno 2 2 10" xfId="162" xr:uid="{00000000-0005-0000-0000-0000C2000000}"/>
    <cellStyle name="Navadno 2 2 10 2" xfId="205" xr:uid="{00000000-0005-0000-0000-0000C3000000}"/>
    <cellStyle name="Navadno 2 2 11" xfId="223" xr:uid="{00000000-0005-0000-0000-0000C4000000}"/>
    <cellStyle name="Navadno 2 2 12" xfId="222" xr:uid="{00000000-0005-0000-0000-0000C5000000}"/>
    <cellStyle name="Navadno 2 2 13" xfId="224" xr:uid="{00000000-0005-0000-0000-0000C6000000}"/>
    <cellStyle name="Navadno 2 2 2" xfId="67" xr:uid="{00000000-0005-0000-0000-0000C7000000}"/>
    <cellStyle name="Navadno 2 2 2 10" xfId="217" xr:uid="{00000000-0005-0000-0000-0000C8000000}"/>
    <cellStyle name="Navadno 2 2 2 2" xfId="68" xr:uid="{00000000-0005-0000-0000-0000C9000000}"/>
    <cellStyle name="Navadno 2 2 2 2 2" xfId="69" xr:uid="{00000000-0005-0000-0000-0000CA000000}"/>
    <cellStyle name="Navadno 2 2 2 2 2 2" xfId="167" xr:uid="{00000000-0005-0000-0000-0000CB000000}"/>
    <cellStyle name="Navadno 2 2 2 2 2 2 2" xfId="168" xr:uid="{00000000-0005-0000-0000-0000CC000000}"/>
    <cellStyle name="Navadno 2 2 2 2 2 3" xfId="206" xr:uid="{00000000-0005-0000-0000-0000CD000000}"/>
    <cellStyle name="Navadno 2 2 2 2 2 4" xfId="214" xr:uid="{00000000-0005-0000-0000-0000CE000000}"/>
    <cellStyle name="Navadno 2 2 2 2 2 5" xfId="211" xr:uid="{00000000-0005-0000-0000-0000CF000000}"/>
    <cellStyle name="Navadno 2 2 2 2 2 6" xfId="212" xr:uid="{00000000-0005-0000-0000-0000D0000000}"/>
    <cellStyle name="Navadno 2 2 2 2 3" xfId="70" xr:uid="{00000000-0005-0000-0000-0000D1000000}"/>
    <cellStyle name="Navadno 2 2 2 2 4" xfId="71" xr:uid="{00000000-0005-0000-0000-0000D2000000}"/>
    <cellStyle name="Navadno 2 2 2 2 5" xfId="72" xr:uid="{00000000-0005-0000-0000-0000D3000000}"/>
    <cellStyle name="Navadno 2 2 2 2 6" xfId="166" xr:uid="{00000000-0005-0000-0000-0000D4000000}"/>
    <cellStyle name="Navadno 2 2 2 2 6 2" xfId="202" xr:uid="{00000000-0005-0000-0000-0000D5000000}"/>
    <cellStyle name="Navadno 2 2 2 2 7" xfId="215" xr:uid="{00000000-0005-0000-0000-0000D6000000}"/>
    <cellStyle name="Navadno 2 2 2 2 8" xfId="210" xr:uid="{00000000-0005-0000-0000-0000D7000000}"/>
    <cellStyle name="Navadno 2 2 2 2 9" xfId="213" xr:uid="{00000000-0005-0000-0000-0000D8000000}"/>
    <cellStyle name="Navadno 2 2 2 3" xfId="73" xr:uid="{00000000-0005-0000-0000-0000D9000000}"/>
    <cellStyle name="Navadno 2 2 2 4" xfId="74" xr:uid="{00000000-0005-0000-0000-0000DA000000}"/>
    <cellStyle name="Navadno 2 2 2 5" xfId="75" xr:uid="{00000000-0005-0000-0000-0000DB000000}"/>
    <cellStyle name="Navadno 2 2 2 6" xfId="76" xr:uid="{00000000-0005-0000-0000-0000DC000000}"/>
    <cellStyle name="Navadno 2 2 2 7" xfId="165" xr:uid="{00000000-0005-0000-0000-0000DD000000}"/>
    <cellStyle name="Navadno 2 2 2 7 2" xfId="203" xr:uid="{00000000-0005-0000-0000-0000DE000000}"/>
    <cellStyle name="Navadno 2 2 2 8" xfId="216" xr:uid="{00000000-0005-0000-0000-0000DF000000}"/>
    <cellStyle name="Navadno 2 2 2 9" xfId="209" xr:uid="{00000000-0005-0000-0000-0000E0000000}"/>
    <cellStyle name="Navadno 2 2 3" xfId="77" xr:uid="{00000000-0005-0000-0000-0000E1000000}"/>
    <cellStyle name="Navadno 2 2 4" xfId="78" xr:uid="{00000000-0005-0000-0000-0000E2000000}"/>
    <cellStyle name="Navadno 2 2 5" xfId="79" xr:uid="{00000000-0005-0000-0000-0000E3000000}"/>
    <cellStyle name="Navadno 2 2 6" xfId="80" xr:uid="{00000000-0005-0000-0000-0000E4000000}"/>
    <cellStyle name="Navadno 2 2 6 2" xfId="81" xr:uid="{00000000-0005-0000-0000-0000E5000000}"/>
    <cellStyle name="Navadno 2 2 6 3" xfId="82" xr:uid="{00000000-0005-0000-0000-0000E6000000}"/>
    <cellStyle name="Navadno 2 2 6 4" xfId="83" xr:uid="{00000000-0005-0000-0000-0000E7000000}"/>
    <cellStyle name="Navadno 2 2 6 5" xfId="84" xr:uid="{00000000-0005-0000-0000-0000E8000000}"/>
    <cellStyle name="Navadno 2 2 7" xfId="85" xr:uid="{00000000-0005-0000-0000-0000E9000000}"/>
    <cellStyle name="Navadno 2 2 8" xfId="86" xr:uid="{00000000-0005-0000-0000-0000EA000000}"/>
    <cellStyle name="Navadno 2 2 9" xfId="87" xr:uid="{00000000-0005-0000-0000-0000EB000000}"/>
    <cellStyle name="Navadno 2 3" xfId="56" xr:uid="{00000000-0005-0000-0000-0000EC000000}"/>
    <cellStyle name="Navadno 2 3 2" xfId="88" xr:uid="{00000000-0005-0000-0000-0000ED000000}"/>
    <cellStyle name="Navadno 2 3 3" xfId="138" xr:uid="{00000000-0005-0000-0000-0000EE000000}"/>
    <cellStyle name="Navadno 2 3 4" xfId="139" xr:uid="{00000000-0005-0000-0000-0000EF000000}"/>
    <cellStyle name="Navadno 2 3 5" xfId="137" xr:uid="{00000000-0005-0000-0000-0000F0000000}"/>
    <cellStyle name="Navadno 2 3 6" xfId="140" xr:uid="{00000000-0005-0000-0000-0000F1000000}"/>
    <cellStyle name="Navadno 2 3 7" xfId="136" xr:uid="{00000000-0005-0000-0000-0000F2000000}"/>
    <cellStyle name="Navadno 2 3 8" xfId="141" xr:uid="{00000000-0005-0000-0000-0000F3000000}"/>
    <cellStyle name="Navadno 2 3 9" xfId="135" xr:uid="{00000000-0005-0000-0000-0000F4000000}"/>
    <cellStyle name="Navadno 2 4" xfId="89" xr:uid="{00000000-0005-0000-0000-0000F5000000}"/>
    <cellStyle name="Navadno 2 4 2" xfId="90" xr:uid="{00000000-0005-0000-0000-0000F6000000}"/>
    <cellStyle name="Navadno 2 4 2 2" xfId="91" xr:uid="{00000000-0005-0000-0000-0000F7000000}"/>
    <cellStyle name="Navadno 2 4 2 3" xfId="92" xr:uid="{00000000-0005-0000-0000-0000F8000000}"/>
    <cellStyle name="Navadno 2 4 2 4" xfId="93" xr:uid="{00000000-0005-0000-0000-0000F9000000}"/>
    <cellStyle name="Navadno 2 4 2 5" xfId="94" xr:uid="{00000000-0005-0000-0000-0000FA000000}"/>
    <cellStyle name="Navadno 2 4 2 6" xfId="169" xr:uid="{00000000-0005-0000-0000-0000FB000000}"/>
    <cellStyle name="Navadno 2 4 2 6 2" xfId="284" xr:uid="{00000000-0005-0000-0000-0000FC000000}"/>
    <cellStyle name="Navadno 2 4 2 6 2 2" xfId="560" xr:uid="{00000000-0005-0000-0000-0000FD000000}"/>
    <cellStyle name="Navadno 2 4 2 6 3" xfId="376" xr:uid="{00000000-0005-0000-0000-0000FE000000}"/>
    <cellStyle name="Navadno 2 4 2 6 3 2" xfId="652" xr:uid="{00000000-0005-0000-0000-0000FF000000}"/>
    <cellStyle name="Navadno 2 4 2 6 4" xfId="468" xr:uid="{00000000-0005-0000-0000-000000010000}"/>
    <cellStyle name="Navadno 2 4 2 7" xfId="234" xr:uid="{00000000-0005-0000-0000-000001010000}"/>
    <cellStyle name="Navadno 2 4 2 7 2" xfId="510" xr:uid="{00000000-0005-0000-0000-000002010000}"/>
    <cellStyle name="Navadno 2 4 2 8" xfId="326" xr:uid="{00000000-0005-0000-0000-000003010000}"/>
    <cellStyle name="Navadno 2 4 2 8 2" xfId="602" xr:uid="{00000000-0005-0000-0000-000004010000}"/>
    <cellStyle name="Navadno 2 4 2 9" xfId="418" xr:uid="{00000000-0005-0000-0000-000005010000}"/>
    <cellStyle name="Navadno 2 4 3" xfId="95" xr:uid="{00000000-0005-0000-0000-000006010000}"/>
    <cellStyle name="Navadno 2 4 4" xfId="96" xr:uid="{00000000-0005-0000-0000-000007010000}"/>
    <cellStyle name="Navadno 2 4 4 2" xfId="170" xr:uid="{00000000-0005-0000-0000-000008010000}"/>
    <cellStyle name="Navadno 2 4 4 2 2" xfId="285" xr:uid="{00000000-0005-0000-0000-000009010000}"/>
    <cellStyle name="Navadno 2 4 4 2 2 2" xfId="561" xr:uid="{00000000-0005-0000-0000-00000A010000}"/>
    <cellStyle name="Navadno 2 4 4 2 3" xfId="377" xr:uid="{00000000-0005-0000-0000-00000B010000}"/>
    <cellStyle name="Navadno 2 4 4 2 3 2" xfId="653" xr:uid="{00000000-0005-0000-0000-00000C010000}"/>
    <cellStyle name="Navadno 2 4 4 2 4" xfId="469" xr:uid="{00000000-0005-0000-0000-00000D010000}"/>
    <cellStyle name="Navadno 2 4 4 3" xfId="235" xr:uid="{00000000-0005-0000-0000-00000E010000}"/>
    <cellStyle name="Navadno 2 4 4 3 2" xfId="511" xr:uid="{00000000-0005-0000-0000-00000F010000}"/>
    <cellStyle name="Navadno 2 4 4 4" xfId="327" xr:uid="{00000000-0005-0000-0000-000010010000}"/>
    <cellStyle name="Navadno 2 4 4 4 2" xfId="603" xr:uid="{00000000-0005-0000-0000-000011010000}"/>
    <cellStyle name="Navadno 2 4 4 5" xfId="419" xr:uid="{00000000-0005-0000-0000-000012010000}"/>
    <cellStyle name="Navadno 2 4 5" xfId="97" xr:uid="{00000000-0005-0000-0000-000013010000}"/>
    <cellStyle name="Navadno 2 4 5 2" xfId="171" xr:uid="{00000000-0005-0000-0000-000014010000}"/>
    <cellStyle name="Navadno 2 4 5 2 2" xfId="286" xr:uid="{00000000-0005-0000-0000-000015010000}"/>
    <cellStyle name="Navadno 2 4 5 2 2 2" xfId="562" xr:uid="{00000000-0005-0000-0000-000016010000}"/>
    <cellStyle name="Navadno 2 4 5 2 3" xfId="378" xr:uid="{00000000-0005-0000-0000-000017010000}"/>
    <cellStyle name="Navadno 2 4 5 2 3 2" xfId="654" xr:uid="{00000000-0005-0000-0000-000018010000}"/>
    <cellStyle name="Navadno 2 4 5 2 4" xfId="470" xr:uid="{00000000-0005-0000-0000-000019010000}"/>
    <cellStyle name="Navadno 2 4 5 3" xfId="236" xr:uid="{00000000-0005-0000-0000-00001A010000}"/>
    <cellStyle name="Navadno 2 4 5 3 2" xfId="512" xr:uid="{00000000-0005-0000-0000-00001B010000}"/>
    <cellStyle name="Navadno 2 4 5 4" xfId="328" xr:uid="{00000000-0005-0000-0000-00001C010000}"/>
    <cellStyle name="Navadno 2 4 5 4 2" xfId="604" xr:uid="{00000000-0005-0000-0000-00001D010000}"/>
    <cellStyle name="Navadno 2 4 5 5" xfId="420" xr:uid="{00000000-0005-0000-0000-00001E010000}"/>
    <cellStyle name="Navadno 2 4 6" xfId="98" xr:uid="{00000000-0005-0000-0000-00001F010000}"/>
    <cellStyle name="Navadno 2 4 6 2" xfId="172" xr:uid="{00000000-0005-0000-0000-000020010000}"/>
    <cellStyle name="Navadno 2 4 6 2 2" xfId="287" xr:uid="{00000000-0005-0000-0000-000021010000}"/>
    <cellStyle name="Navadno 2 4 6 2 2 2" xfId="563" xr:uid="{00000000-0005-0000-0000-000022010000}"/>
    <cellStyle name="Navadno 2 4 6 2 3" xfId="379" xr:uid="{00000000-0005-0000-0000-000023010000}"/>
    <cellStyle name="Navadno 2 4 6 2 3 2" xfId="655" xr:uid="{00000000-0005-0000-0000-000024010000}"/>
    <cellStyle name="Navadno 2 4 6 2 4" xfId="471" xr:uid="{00000000-0005-0000-0000-000025010000}"/>
    <cellStyle name="Navadno 2 4 6 3" xfId="237" xr:uid="{00000000-0005-0000-0000-000026010000}"/>
    <cellStyle name="Navadno 2 4 6 3 2" xfId="513" xr:uid="{00000000-0005-0000-0000-000027010000}"/>
    <cellStyle name="Navadno 2 4 6 4" xfId="329" xr:uid="{00000000-0005-0000-0000-000028010000}"/>
    <cellStyle name="Navadno 2 4 6 4 2" xfId="605" xr:uid="{00000000-0005-0000-0000-000029010000}"/>
    <cellStyle name="Navadno 2 4 6 5" xfId="421" xr:uid="{00000000-0005-0000-0000-00002A010000}"/>
    <cellStyle name="Navadno 2 5" xfId="99" xr:uid="{00000000-0005-0000-0000-00002B010000}"/>
    <cellStyle name="Navadno 2 6" xfId="100" xr:uid="{00000000-0005-0000-0000-00002C010000}"/>
    <cellStyle name="Navadno 2 7" xfId="101" xr:uid="{00000000-0005-0000-0000-00002D010000}"/>
    <cellStyle name="Navadno 2 7 2" xfId="102" xr:uid="{00000000-0005-0000-0000-00002E010000}"/>
    <cellStyle name="Navadno 2 7 2 2" xfId="173" xr:uid="{00000000-0005-0000-0000-00002F010000}"/>
    <cellStyle name="Navadno 2 7 2 2 2" xfId="288" xr:uid="{00000000-0005-0000-0000-000030010000}"/>
    <cellStyle name="Navadno 2 7 2 2 2 2" xfId="564" xr:uid="{00000000-0005-0000-0000-000031010000}"/>
    <cellStyle name="Navadno 2 7 2 2 3" xfId="380" xr:uid="{00000000-0005-0000-0000-000032010000}"/>
    <cellStyle name="Navadno 2 7 2 2 3 2" xfId="656" xr:uid="{00000000-0005-0000-0000-000033010000}"/>
    <cellStyle name="Navadno 2 7 2 2 4" xfId="472" xr:uid="{00000000-0005-0000-0000-000034010000}"/>
    <cellStyle name="Navadno 2 7 2 3" xfId="238" xr:uid="{00000000-0005-0000-0000-000035010000}"/>
    <cellStyle name="Navadno 2 7 2 3 2" xfId="514" xr:uid="{00000000-0005-0000-0000-000036010000}"/>
    <cellStyle name="Navadno 2 7 2 4" xfId="330" xr:uid="{00000000-0005-0000-0000-000037010000}"/>
    <cellStyle name="Navadno 2 7 2 4 2" xfId="606" xr:uid="{00000000-0005-0000-0000-000038010000}"/>
    <cellStyle name="Navadno 2 7 2 5" xfId="422" xr:uid="{00000000-0005-0000-0000-000039010000}"/>
    <cellStyle name="Navadno 2 7 3" xfId="103" xr:uid="{00000000-0005-0000-0000-00003A010000}"/>
    <cellStyle name="Navadno 2 7 3 2" xfId="174" xr:uid="{00000000-0005-0000-0000-00003B010000}"/>
    <cellStyle name="Navadno 2 7 3 2 2" xfId="289" xr:uid="{00000000-0005-0000-0000-00003C010000}"/>
    <cellStyle name="Navadno 2 7 3 2 2 2" xfId="565" xr:uid="{00000000-0005-0000-0000-00003D010000}"/>
    <cellStyle name="Navadno 2 7 3 2 3" xfId="381" xr:uid="{00000000-0005-0000-0000-00003E010000}"/>
    <cellStyle name="Navadno 2 7 3 2 3 2" xfId="657" xr:uid="{00000000-0005-0000-0000-00003F010000}"/>
    <cellStyle name="Navadno 2 7 3 2 4" xfId="473" xr:uid="{00000000-0005-0000-0000-000040010000}"/>
    <cellStyle name="Navadno 2 7 3 3" xfId="239" xr:uid="{00000000-0005-0000-0000-000041010000}"/>
    <cellStyle name="Navadno 2 7 3 3 2" xfId="515" xr:uid="{00000000-0005-0000-0000-000042010000}"/>
    <cellStyle name="Navadno 2 7 3 4" xfId="331" xr:uid="{00000000-0005-0000-0000-000043010000}"/>
    <cellStyle name="Navadno 2 7 3 4 2" xfId="607" xr:uid="{00000000-0005-0000-0000-000044010000}"/>
    <cellStyle name="Navadno 2 7 3 5" xfId="423" xr:uid="{00000000-0005-0000-0000-000045010000}"/>
    <cellStyle name="Navadno 2 7 4" xfId="104" xr:uid="{00000000-0005-0000-0000-000046010000}"/>
    <cellStyle name="Navadno 2 7 4 2" xfId="175" xr:uid="{00000000-0005-0000-0000-000047010000}"/>
    <cellStyle name="Navadno 2 7 4 2 2" xfId="290" xr:uid="{00000000-0005-0000-0000-000048010000}"/>
    <cellStyle name="Navadno 2 7 4 2 2 2" xfId="566" xr:uid="{00000000-0005-0000-0000-000049010000}"/>
    <cellStyle name="Navadno 2 7 4 2 3" xfId="382" xr:uid="{00000000-0005-0000-0000-00004A010000}"/>
    <cellStyle name="Navadno 2 7 4 2 3 2" xfId="658" xr:uid="{00000000-0005-0000-0000-00004B010000}"/>
    <cellStyle name="Navadno 2 7 4 2 4" xfId="474" xr:uid="{00000000-0005-0000-0000-00004C010000}"/>
    <cellStyle name="Navadno 2 7 4 3" xfId="240" xr:uid="{00000000-0005-0000-0000-00004D010000}"/>
    <cellStyle name="Navadno 2 7 4 3 2" xfId="516" xr:uid="{00000000-0005-0000-0000-00004E010000}"/>
    <cellStyle name="Navadno 2 7 4 4" xfId="332" xr:uid="{00000000-0005-0000-0000-00004F010000}"/>
    <cellStyle name="Navadno 2 7 4 4 2" xfId="608" xr:uid="{00000000-0005-0000-0000-000050010000}"/>
    <cellStyle name="Navadno 2 7 4 5" xfId="424" xr:uid="{00000000-0005-0000-0000-000051010000}"/>
    <cellStyle name="Navadno 2 7 5" xfId="105" xr:uid="{00000000-0005-0000-0000-000052010000}"/>
    <cellStyle name="Navadno 2 7 5 2" xfId="176" xr:uid="{00000000-0005-0000-0000-000053010000}"/>
    <cellStyle name="Navadno 2 7 5 2 2" xfId="291" xr:uid="{00000000-0005-0000-0000-000054010000}"/>
    <cellStyle name="Navadno 2 7 5 2 2 2" xfId="567" xr:uid="{00000000-0005-0000-0000-000055010000}"/>
    <cellStyle name="Navadno 2 7 5 2 3" xfId="383" xr:uid="{00000000-0005-0000-0000-000056010000}"/>
    <cellStyle name="Navadno 2 7 5 2 3 2" xfId="659" xr:uid="{00000000-0005-0000-0000-000057010000}"/>
    <cellStyle name="Navadno 2 7 5 2 4" xfId="475" xr:uid="{00000000-0005-0000-0000-000058010000}"/>
    <cellStyle name="Navadno 2 7 5 3" xfId="241" xr:uid="{00000000-0005-0000-0000-000059010000}"/>
    <cellStyle name="Navadno 2 7 5 3 2" xfId="517" xr:uid="{00000000-0005-0000-0000-00005A010000}"/>
    <cellStyle name="Navadno 2 7 5 4" xfId="333" xr:uid="{00000000-0005-0000-0000-00005B010000}"/>
    <cellStyle name="Navadno 2 7 5 4 2" xfId="609" xr:uid="{00000000-0005-0000-0000-00005C010000}"/>
    <cellStyle name="Navadno 2 7 5 5" xfId="425" xr:uid="{00000000-0005-0000-0000-00005D010000}"/>
    <cellStyle name="Navadno 2 8" xfId="106" xr:uid="{00000000-0005-0000-0000-00005E010000}"/>
    <cellStyle name="Navadno 2 9" xfId="107" xr:uid="{00000000-0005-0000-0000-00005F010000}"/>
    <cellStyle name="Navadno 20" xfId="696" xr:uid="{00000000-0005-0000-0000-000060010000}"/>
    <cellStyle name="Navadno 3" xfId="55" xr:uid="{00000000-0005-0000-0000-000061010000}"/>
    <cellStyle name="Navadno 3 10" xfId="149" xr:uid="{00000000-0005-0000-0000-000062010000}"/>
    <cellStyle name="Navadno 3 10 2" xfId="199" xr:uid="{00000000-0005-0000-0000-000063010000}"/>
    <cellStyle name="Navadno 3 10 2 2" xfId="314" xr:uid="{00000000-0005-0000-0000-000064010000}"/>
    <cellStyle name="Navadno 3 10 2 2 2" xfId="590" xr:uid="{00000000-0005-0000-0000-000065010000}"/>
    <cellStyle name="Navadno 3 10 2 3" xfId="406" xr:uid="{00000000-0005-0000-0000-000066010000}"/>
    <cellStyle name="Navadno 3 10 2 3 2" xfId="682" xr:uid="{00000000-0005-0000-0000-000067010000}"/>
    <cellStyle name="Navadno 3 10 2 4" xfId="498" xr:uid="{00000000-0005-0000-0000-000068010000}"/>
    <cellStyle name="Navadno 3 10 3" xfId="264" xr:uid="{00000000-0005-0000-0000-000069010000}"/>
    <cellStyle name="Navadno 3 10 3 2" xfId="540" xr:uid="{00000000-0005-0000-0000-00006A010000}"/>
    <cellStyle name="Navadno 3 10 4" xfId="356" xr:uid="{00000000-0005-0000-0000-00006B010000}"/>
    <cellStyle name="Navadno 3 10 4 2" xfId="632" xr:uid="{00000000-0005-0000-0000-00006C010000}"/>
    <cellStyle name="Navadno 3 10 5" xfId="448" xr:uid="{00000000-0005-0000-0000-00006D010000}"/>
    <cellStyle name="Navadno 3 11" xfId="163" xr:uid="{00000000-0005-0000-0000-00006E010000}"/>
    <cellStyle name="Navadno 3 11 2" xfId="282" xr:uid="{00000000-0005-0000-0000-00006F010000}"/>
    <cellStyle name="Navadno 3 11 2 2" xfId="558" xr:uid="{00000000-0005-0000-0000-000070010000}"/>
    <cellStyle name="Navadno 3 11 3" xfId="374" xr:uid="{00000000-0005-0000-0000-000071010000}"/>
    <cellStyle name="Navadno 3 11 3 2" xfId="650" xr:uid="{00000000-0005-0000-0000-000072010000}"/>
    <cellStyle name="Navadno 3 11 4" xfId="466" xr:uid="{00000000-0005-0000-0000-000073010000}"/>
    <cellStyle name="Navadno 3 12" xfId="232" xr:uid="{00000000-0005-0000-0000-000074010000}"/>
    <cellStyle name="Navadno 3 12 2" xfId="508" xr:uid="{00000000-0005-0000-0000-000075010000}"/>
    <cellStyle name="Navadno 3 13" xfId="324" xr:uid="{00000000-0005-0000-0000-000076010000}"/>
    <cellStyle name="Navadno 3 13 2" xfId="600" xr:uid="{00000000-0005-0000-0000-000077010000}"/>
    <cellStyle name="Navadno 3 14" xfId="416" xr:uid="{00000000-0005-0000-0000-000078010000}"/>
    <cellStyle name="Navadno 3 15" xfId="695" xr:uid="{00000000-0005-0000-0000-000079010000}"/>
    <cellStyle name="Navadno 3 2" xfId="108" xr:uid="{00000000-0005-0000-0000-00007A010000}"/>
    <cellStyle name="Navadno 3 2 2" xfId="177" xr:uid="{00000000-0005-0000-0000-00007B010000}"/>
    <cellStyle name="Navadno 3 2 2 2" xfId="292" xr:uid="{00000000-0005-0000-0000-00007C010000}"/>
    <cellStyle name="Navadno 3 2 2 2 2" xfId="568" xr:uid="{00000000-0005-0000-0000-00007D010000}"/>
    <cellStyle name="Navadno 3 2 2 3" xfId="384" xr:uid="{00000000-0005-0000-0000-00007E010000}"/>
    <cellStyle name="Navadno 3 2 2 3 2" xfId="660" xr:uid="{00000000-0005-0000-0000-00007F010000}"/>
    <cellStyle name="Navadno 3 2 2 4" xfId="476" xr:uid="{00000000-0005-0000-0000-000080010000}"/>
    <cellStyle name="Navadno 3 2 3" xfId="242" xr:uid="{00000000-0005-0000-0000-000081010000}"/>
    <cellStyle name="Navadno 3 2 3 2" xfId="518" xr:uid="{00000000-0005-0000-0000-000082010000}"/>
    <cellStyle name="Navadno 3 2 4" xfId="334" xr:uid="{00000000-0005-0000-0000-000083010000}"/>
    <cellStyle name="Navadno 3 2 4 2" xfId="610" xr:uid="{00000000-0005-0000-0000-000084010000}"/>
    <cellStyle name="Navadno 3 2 5" xfId="426" xr:uid="{00000000-0005-0000-0000-000085010000}"/>
    <cellStyle name="Navadno 3 3" xfId="110" xr:uid="{00000000-0005-0000-0000-000086010000}"/>
    <cellStyle name="Navadno 3 3 2" xfId="178" xr:uid="{00000000-0005-0000-0000-000087010000}"/>
    <cellStyle name="Navadno 3 3 2 2" xfId="293" xr:uid="{00000000-0005-0000-0000-000088010000}"/>
    <cellStyle name="Navadno 3 3 2 2 2" xfId="569" xr:uid="{00000000-0005-0000-0000-000089010000}"/>
    <cellStyle name="Navadno 3 3 2 3" xfId="385" xr:uid="{00000000-0005-0000-0000-00008A010000}"/>
    <cellStyle name="Navadno 3 3 2 3 2" xfId="661" xr:uid="{00000000-0005-0000-0000-00008B010000}"/>
    <cellStyle name="Navadno 3 3 2 4" xfId="477" xr:uid="{00000000-0005-0000-0000-00008C010000}"/>
    <cellStyle name="Navadno 3 3 3" xfId="243" xr:uid="{00000000-0005-0000-0000-00008D010000}"/>
    <cellStyle name="Navadno 3 3 3 2" xfId="519" xr:uid="{00000000-0005-0000-0000-00008E010000}"/>
    <cellStyle name="Navadno 3 3 4" xfId="335" xr:uid="{00000000-0005-0000-0000-00008F010000}"/>
    <cellStyle name="Navadno 3 3 4 2" xfId="611" xr:uid="{00000000-0005-0000-0000-000090010000}"/>
    <cellStyle name="Navadno 3 3 5" xfId="427" xr:uid="{00000000-0005-0000-0000-000091010000}"/>
    <cellStyle name="Navadno 3 4" xfId="142" xr:uid="{00000000-0005-0000-0000-000092010000}"/>
    <cellStyle name="Navadno 3 4 2" xfId="194" xr:uid="{00000000-0005-0000-0000-000093010000}"/>
    <cellStyle name="Navadno 3 4 2 2" xfId="309" xr:uid="{00000000-0005-0000-0000-000094010000}"/>
    <cellStyle name="Navadno 3 4 2 2 2" xfId="585" xr:uid="{00000000-0005-0000-0000-000095010000}"/>
    <cellStyle name="Navadno 3 4 2 3" xfId="401" xr:uid="{00000000-0005-0000-0000-000096010000}"/>
    <cellStyle name="Navadno 3 4 2 3 2" xfId="677" xr:uid="{00000000-0005-0000-0000-000097010000}"/>
    <cellStyle name="Navadno 3 4 2 4" xfId="493" xr:uid="{00000000-0005-0000-0000-000098010000}"/>
    <cellStyle name="Navadno 3 4 3" xfId="259" xr:uid="{00000000-0005-0000-0000-000099010000}"/>
    <cellStyle name="Navadno 3 4 3 2" xfId="535" xr:uid="{00000000-0005-0000-0000-00009A010000}"/>
    <cellStyle name="Navadno 3 4 4" xfId="351" xr:uid="{00000000-0005-0000-0000-00009B010000}"/>
    <cellStyle name="Navadno 3 4 4 2" xfId="627" xr:uid="{00000000-0005-0000-0000-00009C010000}"/>
    <cellStyle name="Navadno 3 4 5" xfId="443" xr:uid="{00000000-0005-0000-0000-00009D010000}"/>
    <cellStyle name="Navadno 3 5" xfId="134" xr:uid="{00000000-0005-0000-0000-00009E010000}"/>
    <cellStyle name="Navadno 3 5 2" xfId="193" xr:uid="{00000000-0005-0000-0000-00009F010000}"/>
    <cellStyle name="Navadno 3 5 2 2" xfId="308" xr:uid="{00000000-0005-0000-0000-0000A0010000}"/>
    <cellStyle name="Navadno 3 5 2 2 2" xfId="584" xr:uid="{00000000-0005-0000-0000-0000A1010000}"/>
    <cellStyle name="Navadno 3 5 2 3" xfId="400" xr:uid="{00000000-0005-0000-0000-0000A2010000}"/>
    <cellStyle name="Navadno 3 5 2 3 2" xfId="676" xr:uid="{00000000-0005-0000-0000-0000A3010000}"/>
    <cellStyle name="Navadno 3 5 2 4" xfId="492" xr:uid="{00000000-0005-0000-0000-0000A4010000}"/>
    <cellStyle name="Navadno 3 5 3" xfId="258" xr:uid="{00000000-0005-0000-0000-0000A5010000}"/>
    <cellStyle name="Navadno 3 5 3 2" xfId="534" xr:uid="{00000000-0005-0000-0000-0000A6010000}"/>
    <cellStyle name="Navadno 3 5 4" xfId="350" xr:uid="{00000000-0005-0000-0000-0000A7010000}"/>
    <cellStyle name="Navadno 3 5 4 2" xfId="626" xr:uid="{00000000-0005-0000-0000-0000A8010000}"/>
    <cellStyle name="Navadno 3 5 5" xfId="442" xr:uid="{00000000-0005-0000-0000-0000A9010000}"/>
    <cellStyle name="Navadno 3 6" xfId="143" xr:uid="{00000000-0005-0000-0000-0000AA010000}"/>
    <cellStyle name="Navadno 3 6 2" xfId="195" xr:uid="{00000000-0005-0000-0000-0000AB010000}"/>
    <cellStyle name="Navadno 3 6 2 2" xfId="310" xr:uid="{00000000-0005-0000-0000-0000AC010000}"/>
    <cellStyle name="Navadno 3 6 2 2 2" xfId="586" xr:uid="{00000000-0005-0000-0000-0000AD010000}"/>
    <cellStyle name="Navadno 3 6 2 3" xfId="402" xr:uid="{00000000-0005-0000-0000-0000AE010000}"/>
    <cellStyle name="Navadno 3 6 2 3 2" xfId="678" xr:uid="{00000000-0005-0000-0000-0000AF010000}"/>
    <cellStyle name="Navadno 3 6 2 4" xfId="494" xr:uid="{00000000-0005-0000-0000-0000B0010000}"/>
    <cellStyle name="Navadno 3 6 3" xfId="260" xr:uid="{00000000-0005-0000-0000-0000B1010000}"/>
    <cellStyle name="Navadno 3 6 3 2" xfId="536" xr:uid="{00000000-0005-0000-0000-0000B2010000}"/>
    <cellStyle name="Navadno 3 6 4" xfId="352" xr:uid="{00000000-0005-0000-0000-0000B3010000}"/>
    <cellStyle name="Navadno 3 6 4 2" xfId="628" xr:uid="{00000000-0005-0000-0000-0000B4010000}"/>
    <cellStyle name="Navadno 3 6 5" xfId="444" xr:uid="{00000000-0005-0000-0000-0000B5010000}"/>
    <cellStyle name="Navadno 3 7" xfId="133" xr:uid="{00000000-0005-0000-0000-0000B6010000}"/>
    <cellStyle name="Navadno 3 7 2" xfId="192" xr:uid="{00000000-0005-0000-0000-0000B7010000}"/>
    <cellStyle name="Navadno 3 7 2 2" xfId="307" xr:uid="{00000000-0005-0000-0000-0000B8010000}"/>
    <cellStyle name="Navadno 3 7 2 2 2" xfId="583" xr:uid="{00000000-0005-0000-0000-0000B9010000}"/>
    <cellStyle name="Navadno 3 7 2 3" xfId="399" xr:uid="{00000000-0005-0000-0000-0000BA010000}"/>
    <cellStyle name="Navadno 3 7 2 3 2" xfId="675" xr:uid="{00000000-0005-0000-0000-0000BB010000}"/>
    <cellStyle name="Navadno 3 7 2 4" xfId="491" xr:uid="{00000000-0005-0000-0000-0000BC010000}"/>
    <cellStyle name="Navadno 3 7 3" xfId="257" xr:uid="{00000000-0005-0000-0000-0000BD010000}"/>
    <cellStyle name="Navadno 3 7 3 2" xfId="533" xr:uid="{00000000-0005-0000-0000-0000BE010000}"/>
    <cellStyle name="Navadno 3 7 4" xfId="349" xr:uid="{00000000-0005-0000-0000-0000BF010000}"/>
    <cellStyle name="Navadno 3 7 4 2" xfId="625" xr:uid="{00000000-0005-0000-0000-0000C0010000}"/>
    <cellStyle name="Navadno 3 7 5" xfId="441" xr:uid="{00000000-0005-0000-0000-0000C1010000}"/>
    <cellStyle name="Navadno 3 8" xfId="146" xr:uid="{00000000-0005-0000-0000-0000C2010000}"/>
    <cellStyle name="Navadno 3 8 2" xfId="197" xr:uid="{00000000-0005-0000-0000-0000C3010000}"/>
    <cellStyle name="Navadno 3 8 2 2" xfId="312" xr:uid="{00000000-0005-0000-0000-0000C4010000}"/>
    <cellStyle name="Navadno 3 8 2 2 2" xfId="588" xr:uid="{00000000-0005-0000-0000-0000C5010000}"/>
    <cellStyle name="Navadno 3 8 2 3" xfId="404" xr:uid="{00000000-0005-0000-0000-0000C6010000}"/>
    <cellStyle name="Navadno 3 8 2 3 2" xfId="680" xr:uid="{00000000-0005-0000-0000-0000C7010000}"/>
    <cellStyle name="Navadno 3 8 2 4" xfId="496" xr:uid="{00000000-0005-0000-0000-0000C8010000}"/>
    <cellStyle name="Navadno 3 8 3" xfId="262" xr:uid="{00000000-0005-0000-0000-0000C9010000}"/>
    <cellStyle name="Navadno 3 8 3 2" xfId="538" xr:uid="{00000000-0005-0000-0000-0000CA010000}"/>
    <cellStyle name="Navadno 3 8 4" xfId="354" xr:uid="{00000000-0005-0000-0000-0000CB010000}"/>
    <cellStyle name="Navadno 3 8 4 2" xfId="630" xr:uid="{00000000-0005-0000-0000-0000CC010000}"/>
    <cellStyle name="Navadno 3 8 5" xfId="446" xr:uid="{00000000-0005-0000-0000-0000CD010000}"/>
    <cellStyle name="Navadno 3 9" xfId="130" xr:uid="{00000000-0005-0000-0000-0000CE010000}"/>
    <cellStyle name="Navadno 3 9 2" xfId="190" xr:uid="{00000000-0005-0000-0000-0000CF010000}"/>
    <cellStyle name="Navadno 3 9 2 2" xfId="305" xr:uid="{00000000-0005-0000-0000-0000D0010000}"/>
    <cellStyle name="Navadno 3 9 2 2 2" xfId="581" xr:uid="{00000000-0005-0000-0000-0000D1010000}"/>
    <cellStyle name="Navadno 3 9 2 3" xfId="397" xr:uid="{00000000-0005-0000-0000-0000D2010000}"/>
    <cellStyle name="Navadno 3 9 2 3 2" xfId="673" xr:uid="{00000000-0005-0000-0000-0000D3010000}"/>
    <cellStyle name="Navadno 3 9 2 4" xfId="489" xr:uid="{00000000-0005-0000-0000-0000D4010000}"/>
    <cellStyle name="Navadno 3 9 3" xfId="255" xr:uid="{00000000-0005-0000-0000-0000D5010000}"/>
    <cellStyle name="Navadno 3 9 3 2" xfId="531" xr:uid="{00000000-0005-0000-0000-0000D6010000}"/>
    <cellStyle name="Navadno 3 9 4" xfId="347" xr:uid="{00000000-0005-0000-0000-0000D7010000}"/>
    <cellStyle name="Navadno 3 9 4 2" xfId="623" xr:uid="{00000000-0005-0000-0000-0000D8010000}"/>
    <cellStyle name="Navadno 3 9 5" xfId="439" xr:uid="{00000000-0005-0000-0000-0000D9010000}"/>
    <cellStyle name="Navadno 4" xfId="46" xr:uid="{00000000-0005-0000-0000-0000DA010000}"/>
    <cellStyle name="Navadno 4 10" xfId="152" xr:uid="{00000000-0005-0000-0000-0000DB010000}"/>
    <cellStyle name="Navadno 4 11" xfId="164" xr:uid="{00000000-0005-0000-0000-0000DC010000}"/>
    <cellStyle name="Navadno 4 11 2" xfId="283" xr:uid="{00000000-0005-0000-0000-0000DD010000}"/>
    <cellStyle name="Navadno 4 11 2 2" xfId="559" xr:uid="{00000000-0005-0000-0000-0000DE010000}"/>
    <cellStyle name="Navadno 4 11 3" xfId="375" xr:uid="{00000000-0005-0000-0000-0000DF010000}"/>
    <cellStyle name="Navadno 4 11 3 2" xfId="651" xr:uid="{00000000-0005-0000-0000-0000E0010000}"/>
    <cellStyle name="Navadno 4 11 4" xfId="467" xr:uid="{00000000-0005-0000-0000-0000E1010000}"/>
    <cellStyle name="Navadno 4 12" xfId="233" xr:uid="{00000000-0005-0000-0000-0000E2010000}"/>
    <cellStyle name="Navadno 4 12 2" xfId="509" xr:uid="{00000000-0005-0000-0000-0000E3010000}"/>
    <cellStyle name="Navadno 4 13" xfId="325" xr:uid="{00000000-0005-0000-0000-0000E4010000}"/>
    <cellStyle name="Navadno 4 13 2" xfId="601" xr:uid="{00000000-0005-0000-0000-0000E5010000}"/>
    <cellStyle name="Navadno 4 14" xfId="417" xr:uid="{00000000-0005-0000-0000-0000E6010000}"/>
    <cellStyle name="Navadno 4 2" xfId="111" xr:uid="{00000000-0005-0000-0000-0000E7010000}"/>
    <cellStyle name="Navadno 4 2 2" xfId="112" xr:uid="{00000000-0005-0000-0000-0000E8010000}"/>
    <cellStyle name="Navadno 4 2 2 2" xfId="179" xr:uid="{00000000-0005-0000-0000-0000E9010000}"/>
    <cellStyle name="Navadno 4 2 2 2 2" xfId="294" xr:uid="{00000000-0005-0000-0000-0000EA010000}"/>
    <cellStyle name="Navadno 4 2 2 2 2 2" xfId="570" xr:uid="{00000000-0005-0000-0000-0000EB010000}"/>
    <cellStyle name="Navadno 4 2 2 2 3" xfId="386" xr:uid="{00000000-0005-0000-0000-0000EC010000}"/>
    <cellStyle name="Navadno 4 2 2 2 3 2" xfId="662" xr:uid="{00000000-0005-0000-0000-0000ED010000}"/>
    <cellStyle name="Navadno 4 2 2 2 4" xfId="478" xr:uid="{00000000-0005-0000-0000-0000EE010000}"/>
    <cellStyle name="Navadno 4 2 2 3" xfId="244" xr:uid="{00000000-0005-0000-0000-0000EF010000}"/>
    <cellStyle name="Navadno 4 2 2 3 2" xfId="520" xr:uid="{00000000-0005-0000-0000-0000F0010000}"/>
    <cellStyle name="Navadno 4 2 2 4" xfId="336" xr:uid="{00000000-0005-0000-0000-0000F1010000}"/>
    <cellStyle name="Navadno 4 2 2 4 2" xfId="612" xr:uid="{00000000-0005-0000-0000-0000F2010000}"/>
    <cellStyle name="Navadno 4 2 2 5" xfId="428" xr:uid="{00000000-0005-0000-0000-0000F3010000}"/>
    <cellStyle name="Navadno 4 2 3" xfId="145" xr:uid="{00000000-0005-0000-0000-0000F4010000}"/>
    <cellStyle name="Navadno 4 2 3 2" xfId="196" xr:uid="{00000000-0005-0000-0000-0000F5010000}"/>
    <cellStyle name="Navadno 4 2 3 2 2" xfId="311" xr:uid="{00000000-0005-0000-0000-0000F6010000}"/>
    <cellStyle name="Navadno 4 2 3 2 2 2" xfId="587" xr:uid="{00000000-0005-0000-0000-0000F7010000}"/>
    <cellStyle name="Navadno 4 2 3 2 3" xfId="403" xr:uid="{00000000-0005-0000-0000-0000F8010000}"/>
    <cellStyle name="Navadno 4 2 3 2 3 2" xfId="679" xr:uid="{00000000-0005-0000-0000-0000F9010000}"/>
    <cellStyle name="Navadno 4 2 3 2 4" xfId="495" xr:uid="{00000000-0005-0000-0000-0000FA010000}"/>
    <cellStyle name="Navadno 4 2 3 3" xfId="261" xr:uid="{00000000-0005-0000-0000-0000FB010000}"/>
    <cellStyle name="Navadno 4 2 3 3 2" xfId="537" xr:uid="{00000000-0005-0000-0000-0000FC010000}"/>
    <cellStyle name="Navadno 4 2 3 4" xfId="353" xr:uid="{00000000-0005-0000-0000-0000FD010000}"/>
    <cellStyle name="Navadno 4 2 3 4 2" xfId="629" xr:uid="{00000000-0005-0000-0000-0000FE010000}"/>
    <cellStyle name="Navadno 4 2 3 5" xfId="445" xr:uid="{00000000-0005-0000-0000-0000FF010000}"/>
    <cellStyle name="Navadno 4 2 4" xfId="131" xr:uid="{00000000-0005-0000-0000-000000020000}"/>
    <cellStyle name="Navadno 4 2 4 2" xfId="191" xr:uid="{00000000-0005-0000-0000-000001020000}"/>
    <cellStyle name="Navadno 4 2 4 2 2" xfId="306" xr:uid="{00000000-0005-0000-0000-000002020000}"/>
    <cellStyle name="Navadno 4 2 4 2 2 2" xfId="582" xr:uid="{00000000-0005-0000-0000-000003020000}"/>
    <cellStyle name="Navadno 4 2 4 2 3" xfId="398" xr:uid="{00000000-0005-0000-0000-000004020000}"/>
    <cellStyle name="Navadno 4 2 4 2 3 2" xfId="674" xr:uid="{00000000-0005-0000-0000-000005020000}"/>
    <cellStyle name="Navadno 4 2 4 2 4" xfId="490" xr:uid="{00000000-0005-0000-0000-000006020000}"/>
    <cellStyle name="Navadno 4 2 4 3" xfId="256" xr:uid="{00000000-0005-0000-0000-000007020000}"/>
    <cellStyle name="Navadno 4 2 4 3 2" xfId="532" xr:uid="{00000000-0005-0000-0000-000008020000}"/>
    <cellStyle name="Navadno 4 2 4 4" xfId="348" xr:uid="{00000000-0005-0000-0000-000009020000}"/>
    <cellStyle name="Navadno 4 2 4 4 2" xfId="624" xr:uid="{00000000-0005-0000-0000-00000A020000}"/>
    <cellStyle name="Navadno 4 2 4 5" xfId="440" xr:uid="{00000000-0005-0000-0000-00000B020000}"/>
    <cellStyle name="Navadno 4 2 5" xfId="148" xr:uid="{00000000-0005-0000-0000-00000C020000}"/>
    <cellStyle name="Navadno 4 2 5 2" xfId="198" xr:uid="{00000000-0005-0000-0000-00000D020000}"/>
    <cellStyle name="Navadno 4 2 5 2 2" xfId="313" xr:uid="{00000000-0005-0000-0000-00000E020000}"/>
    <cellStyle name="Navadno 4 2 5 2 2 2" xfId="589" xr:uid="{00000000-0005-0000-0000-00000F020000}"/>
    <cellStyle name="Navadno 4 2 5 2 3" xfId="405" xr:uid="{00000000-0005-0000-0000-000010020000}"/>
    <cellStyle name="Navadno 4 2 5 2 3 2" xfId="681" xr:uid="{00000000-0005-0000-0000-000011020000}"/>
    <cellStyle name="Navadno 4 2 5 2 4" xfId="497" xr:uid="{00000000-0005-0000-0000-000012020000}"/>
    <cellStyle name="Navadno 4 2 5 3" xfId="263" xr:uid="{00000000-0005-0000-0000-000013020000}"/>
    <cellStyle name="Navadno 4 2 5 3 2" xfId="539" xr:uid="{00000000-0005-0000-0000-000014020000}"/>
    <cellStyle name="Navadno 4 2 5 4" xfId="355" xr:uid="{00000000-0005-0000-0000-000015020000}"/>
    <cellStyle name="Navadno 4 2 5 4 2" xfId="631" xr:uid="{00000000-0005-0000-0000-000016020000}"/>
    <cellStyle name="Navadno 4 2 5 5" xfId="447" xr:uid="{00000000-0005-0000-0000-000017020000}"/>
    <cellStyle name="Navadno 4 2 6" xfId="128" xr:uid="{00000000-0005-0000-0000-000018020000}"/>
    <cellStyle name="Navadno 4 2 6 2" xfId="189" xr:uid="{00000000-0005-0000-0000-000019020000}"/>
    <cellStyle name="Navadno 4 2 6 2 2" xfId="304" xr:uid="{00000000-0005-0000-0000-00001A020000}"/>
    <cellStyle name="Navadno 4 2 6 2 2 2" xfId="580" xr:uid="{00000000-0005-0000-0000-00001B020000}"/>
    <cellStyle name="Navadno 4 2 6 2 3" xfId="396" xr:uid="{00000000-0005-0000-0000-00001C020000}"/>
    <cellStyle name="Navadno 4 2 6 2 3 2" xfId="672" xr:uid="{00000000-0005-0000-0000-00001D020000}"/>
    <cellStyle name="Navadno 4 2 6 2 4" xfId="488" xr:uid="{00000000-0005-0000-0000-00001E020000}"/>
    <cellStyle name="Navadno 4 2 6 3" xfId="254" xr:uid="{00000000-0005-0000-0000-00001F020000}"/>
    <cellStyle name="Navadno 4 2 6 3 2" xfId="530" xr:uid="{00000000-0005-0000-0000-000020020000}"/>
    <cellStyle name="Navadno 4 2 6 4" xfId="346" xr:uid="{00000000-0005-0000-0000-000021020000}"/>
    <cellStyle name="Navadno 4 2 6 4 2" xfId="622" xr:uid="{00000000-0005-0000-0000-000022020000}"/>
    <cellStyle name="Navadno 4 2 6 5" xfId="438" xr:uid="{00000000-0005-0000-0000-000023020000}"/>
    <cellStyle name="Navadno 4 2 7" xfId="151" xr:uid="{00000000-0005-0000-0000-000024020000}"/>
    <cellStyle name="Navadno 4 2 7 2" xfId="200" xr:uid="{00000000-0005-0000-0000-000025020000}"/>
    <cellStyle name="Navadno 4 2 7 2 2" xfId="315" xr:uid="{00000000-0005-0000-0000-000026020000}"/>
    <cellStyle name="Navadno 4 2 7 2 2 2" xfId="591" xr:uid="{00000000-0005-0000-0000-000027020000}"/>
    <cellStyle name="Navadno 4 2 7 2 3" xfId="407" xr:uid="{00000000-0005-0000-0000-000028020000}"/>
    <cellStyle name="Navadno 4 2 7 2 3 2" xfId="683" xr:uid="{00000000-0005-0000-0000-000029020000}"/>
    <cellStyle name="Navadno 4 2 7 2 4" xfId="499" xr:uid="{00000000-0005-0000-0000-00002A020000}"/>
    <cellStyle name="Navadno 4 2 7 3" xfId="265" xr:uid="{00000000-0005-0000-0000-00002B020000}"/>
    <cellStyle name="Navadno 4 2 7 3 2" xfId="541" xr:uid="{00000000-0005-0000-0000-00002C020000}"/>
    <cellStyle name="Navadno 4 2 7 4" xfId="357" xr:uid="{00000000-0005-0000-0000-00002D020000}"/>
    <cellStyle name="Navadno 4 2 7 4 2" xfId="633" xr:uid="{00000000-0005-0000-0000-00002E020000}"/>
    <cellStyle name="Navadno 4 2 7 5" xfId="449" xr:uid="{00000000-0005-0000-0000-00002F020000}"/>
    <cellStyle name="Navadno 4 2 8" xfId="126" xr:uid="{00000000-0005-0000-0000-000030020000}"/>
    <cellStyle name="Navadno 4 2 8 2" xfId="188" xr:uid="{00000000-0005-0000-0000-000031020000}"/>
    <cellStyle name="Navadno 4 2 8 2 2" xfId="303" xr:uid="{00000000-0005-0000-0000-000032020000}"/>
    <cellStyle name="Navadno 4 2 8 2 2 2" xfId="579" xr:uid="{00000000-0005-0000-0000-000033020000}"/>
    <cellStyle name="Navadno 4 2 8 2 3" xfId="395" xr:uid="{00000000-0005-0000-0000-000034020000}"/>
    <cellStyle name="Navadno 4 2 8 2 3 2" xfId="671" xr:uid="{00000000-0005-0000-0000-000035020000}"/>
    <cellStyle name="Navadno 4 2 8 2 4" xfId="487" xr:uid="{00000000-0005-0000-0000-000036020000}"/>
    <cellStyle name="Navadno 4 2 8 3" xfId="253" xr:uid="{00000000-0005-0000-0000-000037020000}"/>
    <cellStyle name="Navadno 4 2 8 3 2" xfId="529" xr:uid="{00000000-0005-0000-0000-000038020000}"/>
    <cellStyle name="Navadno 4 2 8 4" xfId="345" xr:uid="{00000000-0005-0000-0000-000039020000}"/>
    <cellStyle name="Navadno 4 2 8 4 2" xfId="621" xr:uid="{00000000-0005-0000-0000-00003A020000}"/>
    <cellStyle name="Navadno 4 2 8 5" xfId="437" xr:uid="{00000000-0005-0000-0000-00003B020000}"/>
    <cellStyle name="Navadno 4 2 9" xfId="153" xr:uid="{00000000-0005-0000-0000-00003C020000}"/>
    <cellStyle name="Navadno 4 2 9 2" xfId="201" xr:uid="{00000000-0005-0000-0000-00003D020000}"/>
    <cellStyle name="Navadno 4 2 9 2 2" xfId="316" xr:uid="{00000000-0005-0000-0000-00003E020000}"/>
    <cellStyle name="Navadno 4 2 9 2 2 2" xfId="592" xr:uid="{00000000-0005-0000-0000-00003F020000}"/>
    <cellStyle name="Navadno 4 2 9 2 3" xfId="408" xr:uid="{00000000-0005-0000-0000-000040020000}"/>
    <cellStyle name="Navadno 4 2 9 2 3 2" xfId="684" xr:uid="{00000000-0005-0000-0000-000041020000}"/>
    <cellStyle name="Navadno 4 2 9 2 4" xfId="500" xr:uid="{00000000-0005-0000-0000-000042020000}"/>
    <cellStyle name="Navadno 4 2 9 3" xfId="266" xr:uid="{00000000-0005-0000-0000-000043020000}"/>
    <cellStyle name="Navadno 4 2 9 3 2" xfId="542" xr:uid="{00000000-0005-0000-0000-000044020000}"/>
    <cellStyle name="Navadno 4 2 9 4" xfId="358" xr:uid="{00000000-0005-0000-0000-000045020000}"/>
    <cellStyle name="Navadno 4 2 9 4 2" xfId="634" xr:uid="{00000000-0005-0000-0000-000046020000}"/>
    <cellStyle name="Navadno 4 2 9 5" xfId="450" xr:uid="{00000000-0005-0000-0000-000047020000}"/>
    <cellStyle name="Navadno 4 3" xfId="113" xr:uid="{00000000-0005-0000-0000-000048020000}"/>
    <cellStyle name="Navadno 4 3 2" xfId="180" xr:uid="{00000000-0005-0000-0000-000049020000}"/>
    <cellStyle name="Navadno 4 3 2 2" xfId="295" xr:uid="{00000000-0005-0000-0000-00004A020000}"/>
    <cellStyle name="Navadno 4 3 2 2 2" xfId="571" xr:uid="{00000000-0005-0000-0000-00004B020000}"/>
    <cellStyle name="Navadno 4 3 2 3" xfId="387" xr:uid="{00000000-0005-0000-0000-00004C020000}"/>
    <cellStyle name="Navadno 4 3 2 3 2" xfId="663" xr:uid="{00000000-0005-0000-0000-00004D020000}"/>
    <cellStyle name="Navadno 4 3 2 4" xfId="479" xr:uid="{00000000-0005-0000-0000-00004E020000}"/>
    <cellStyle name="Navadno 4 3 3" xfId="245" xr:uid="{00000000-0005-0000-0000-00004F020000}"/>
    <cellStyle name="Navadno 4 3 3 2" xfId="521" xr:uid="{00000000-0005-0000-0000-000050020000}"/>
    <cellStyle name="Navadno 4 3 4" xfId="337" xr:uid="{00000000-0005-0000-0000-000051020000}"/>
    <cellStyle name="Navadno 4 3 4 2" xfId="613" xr:uid="{00000000-0005-0000-0000-000052020000}"/>
    <cellStyle name="Navadno 4 3 5" xfId="429" xr:uid="{00000000-0005-0000-0000-000053020000}"/>
    <cellStyle name="Navadno 4 4" xfId="144" xr:uid="{00000000-0005-0000-0000-000054020000}"/>
    <cellStyle name="Navadno 4 4 2" xfId="710" xr:uid="{00000000-0005-0000-0000-000055020000}"/>
    <cellStyle name="Navadno 4 5" xfId="132" xr:uid="{00000000-0005-0000-0000-000056020000}"/>
    <cellStyle name="Navadno 4 6" xfId="147" xr:uid="{00000000-0005-0000-0000-000057020000}"/>
    <cellStyle name="Navadno 4 7" xfId="129" xr:uid="{00000000-0005-0000-0000-000058020000}"/>
    <cellStyle name="Navadno 4 8" xfId="150" xr:uid="{00000000-0005-0000-0000-000059020000}"/>
    <cellStyle name="Navadno 4 9" xfId="127" xr:uid="{00000000-0005-0000-0000-00005A020000}"/>
    <cellStyle name="Navadno 5" xfId="114" xr:uid="{00000000-0005-0000-0000-00005B020000}"/>
    <cellStyle name="Navadno 5 2" xfId="115" xr:uid="{00000000-0005-0000-0000-00005C020000}"/>
    <cellStyle name="Navadno 5 2 2" xfId="182" xr:uid="{00000000-0005-0000-0000-00005D020000}"/>
    <cellStyle name="Navadno 5 2 2 2" xfId="297" xr:uid="{00000000-0005-0000-0000-00005E020000}"/>
    <cellStyle name="Navadno 5 2 2 2 2" xfId="573" xr:uid="{00000000-0005-0000-0000-00005F020000}"/>
    <cellStyle name="Navadno 5 2 2 3" xfId="389" xr:uid="{00000000-0005-0000-0000-000060020000}"/>
    <cellStyle name="Navadno 5 2 2 3 2" xfId="665" xr:uid="{00000000-0005-0000-0000-000061020000}"/>
    <cellStyle name="Navadno 5 2 2 4" xfId="481" xr:uid="{00000000-0005-0000-0000-000062020000}"/>
    <cellStyle name="Navadno 5 2 3" xfId="247" xr:uid="{00000000-0005-0000-0000-000063020000}"/>
    <cellStyle name="Navadno 5 2 3 2" xfId="523" xr:uid="{00000000-0005-0000-0000-000064020000}"/>
    <cellStyle name="Navadno 5 2 4" xfId="339" xr:uid="{00000000-0005-0000-0000-000065020000}"/>
    <cellStyle name="Navadno 5 2 4 2" xfId="615" xr:uid="{00000000-0005-0000-0000-000066020000}"/>
    <cellStyle name="Navadno 5 2 5" xfId="431" xr:uid="{00000000-0005-0000-0000-000067020000}"/>
    <cellStyle name="Navadno 5 3" xfId="116" xr:uid="{00000000-0005-0000-0000-000068020000}"/>
    <cellStyle name="Navadno 5 3 2" xfId="183" xr:uid="{00000000-0005-0000-0000-000069020000}"/>
    <cellStyle name="Navadno 5 3 2 2" xfId="298" xr:uid="{00000000-0005-0000-0000-00006A020000}"/>
    <cellStyle name="Navadno 5 3 2 2 2" xfId="574" xr:uid="{00000000-0005-0000-0000-00006B020000}"/>
    <cellStyle name="Navadno 5 3 2 3" xfId="390" xr:uid="{00000000-0005-0000-0000-00006C020000}"/>
    <cellStyle name="Navadno 5 3 2 3 2" xfId="666" xr:uid="{00000000-0005-0000-0000-00006D020000}"/>
    <cellStyle name="Navadno 5 3 2 4" xfId="482" xr:uid="{00000000-0005-0000-0000-00006E020000}"/>
    <cellStyle name="Navadno 5 3 3" xfId="248" xr:uid="{00000000-0005-0000-0000-00006F020000}"/>
    <cellStyle name="Navadno 5 3 3 2" xfId="524" xr:uid="{00000000-0005-0000-0000-000070020000}"/>
    <cellStyle name="Navadno 5 3 4" xfId="340" xr:uid="{00000000-0005-0000-0000-000071020000}"/>
    <cellStyle name="Navadno 5 3 4 2" xfId="616" xr:uid="{00000000-0005-0000-0000-000072020000}"/>
    <cellStyle name="Navadno 5 3 5" xfId="432" xr:uid="{00000000-0005-0000-0000-000073020000}"/>
    <cellStyle name="Navadno 5 4" xfId="181" xr:uid="{00000000-0005-0000-0000-000074020000}"/>
    <cellStyle name="Navadno 5 4 2" xfId="296" xr:uid="{00000000-0005-0000-0000-000075020000}"/>
    <cellStyle name="Navadno 5 4 2 2" xfId="572" xr:uid="{00000000-0005-0000-0000-000076020000}"/>
    <cellStyle name="Navadno 5 4 3" xfId="388" xr:uid="{00000000-0005-0000-0000-000077020000}"/>
    <cellStyle name="Navadno 5 4 3 2" xfId="664" xr:uid="{00000000-0005-0000-0000-000078020000}"/>
    <cellStyle name="Navadno 5 4 4" xfId="480" xr:uid="{00000000-0005-0000-0000-000079020000}"/>
    <cellStyle name="Navadno 5 5" xfId="246" xr:uid="{00000000-0005-0000-0000-00007A020000}"/>
    <cellStyle name="Navadno 5 5 2" xfId="522" xr:uid="{00000000-0005-0000-0000-00007B020000}"/>
    <cellStyle name="Navadno 5 6" xfId="338" xr:uid="{00000000-0005-0000-0000-00007C020000}"/>
    <cellStyle name="Navadno 5 6 2" xfId="614" xr:uid="{00000000-0005-0000-0000-00007D020000}"/>
    <cellStyle name="Navadno 5 7" xfId="430" xr:uid="{00000000-0005-0000-0000-00007E020000}"/>
    <cellStyle name="Navadno 6" xfId="117" xr:uid="{00000000-0005-0000-0000-00007F020000}"/>
    <cellStyle name="Navadno 6 10" xfId="697" xr:uid="{00000000-0005-0000-0000-000080020000}"/>
    <cellStyle name="Navadno 6 2" xfId="118" xr:uid="{00000000-0005-0000-0000-000081020000}"/>
    <cellStyle name="Navadno 6 3" xfId="119" xr:uid="{00000000-0005-0000-0000-000082020000}"/>
    <cellStyle name="Navadno 6 4" xfId="120" xr:uid="{00000000-0005-0000-0000-000083020000}"/>
    <cellStyle name="Navadno 6 5" xfId="121" xr:uid="{00000000-0005-0000-0000-000084020000}"/>
    <cellStyle name="Navadno 6 6" xfId="184" xr:uid="{00000000-0005-0000-0000-000085020000}"/>
    <cellStyle name="Navadno 6 6 2" xfId="299" xr:uid="{00000000-0005-0000-0000-000086020000}"/>
    <cellStyle name="Navadno 6 6 2 2" xfId="575" xr:uid="{00000000-0005-0000-0000-000087020000}"/>
    <cellStyle name="Navadno 6 6 3" xfId="391" xr:uid="{00000000-0005-0000-0000-000088020000}"/>
    <cellStyle name="Navadno 6 6 3 2" xfId="667" xr:uid="{00000000-0005-0000-0000-000089020000}"/>
    <cellStyle name="Navadno 6 6 4" xfId="483" xr:uid="{00000000-0005-0000-0000-00008A020000}"/>
    <cellStyle name="Navadno 6 7" xfId="249" xr:uid="{00000000-0005-0000-0000-00008B020000}"/>
    <cellStyle name="Navadno 6 7 2" xfId="525" xr:uid="{00000000-0005-0000-0000-00008C020000}"/>
    <cellStyle name="Navadno 6 8" xfId="341" xr:uid="{00000000-0005-0000-0000-00008D020000}"/>
    <cellStyle name="Navadno 6 8 2" xfId="617" xr:uid="{00000000-0005-0000-0000-00008E020000}"/>
    <cellStyle name="Navadno 6 9" xfId="433" xr:uid="{00000000-0005-0000-0000-00008F020000}"/>
    <cellStyle name="Navadno 7" xfId="122" xr:uid="{00000000-0005-0000-0000-000090020000}"/>
    <cellStyle name="Navadno 7 2" xfId="185" xr:uid="{00000000-0005-0000-0000-000091020000}"/>
    <cellStyle name="Navadno 7 2 2" xfId="300" xr:uid="{00000000-0005-0000-0000-000092020000}"/>
    <cellStyle name="Navadno 7 2 2 2" xfId="576" xr:uid="{00000000-0005-0000-0000-000093020000}"/>
    <cellStyle name="Navadno 7 2 3" xfId="392" xr:uid="{00000000-0005-0000-0000-000094020000}"/>
    <cellStyle name="Navadno 7 2 3 2" xfId="668" xr:uid="{00000000-0005-0000-0000-000095020000}"/>
    <cellStyle name="Navadno 7 2 4" xfId="484" xr:uid="{00000000-0005-0000-0000-000096020000}"/>
    <cellStyle name="Navadno 7 3" xfId="250" xr:uid="{00000000-0005-0000-0000-000097020000}"/>
    <cellStyle name="Navadno 7 3 2" xfId="526" xr:uid="{00000000-0005-0000-0000-000098020000}"/>
    <cellStyle name="Navadno 7 4" xfId="342" xr:uid="{00000000-0005-0000-0000-000099020000}"/>
    <cellStyle name="Navadno 7 4 2" xfId="618" xr:uid="{00000000-0005-0000-0000-00009A020000}"/>
    <cellStyle name="Navadno 7 5" xfId="434" xr:uid="{00000000-0005-0000-0000-00009B020000}"/>
    <cellStyle name="Navadno 7 6" xfId="711" xr:uid="{00000000-0005-0000-0000-00009C020000}"/>
    <cellStyle name="Navadno 8" xfId="123" xr:uid="{00000000-0005-0000-0000-00009D020000}"/>
    <cellStyle name="Navadno 8 2" xfId="186" xr:uid="{00000000-0005-0000-0000-00009E020000}"/>
    <cellStyle name="Navadno 8 2 2" xfId="301" xr:uid="{00000000-0005-0000-0000-00009F020000}"/>
    <cellStyle name="Navadno 8 2 2 2" xfId="577" xr:uid="{00000000-0005-0000-0000-0000A0020000}"/>
    <cellStyle name="Navadno 8 2 3" xfId="393" xr:uid="{00000000-0005-0000-0000-0000A1020000}"/>
    <cellStyle name="Navadno 8 2 3 2" xfId="669" xr:uid="{00000000-0005-0000-0000-0000A2020000}"/>
    <cellStyle name="Navadno 8 2 4" xfId="485" xr:uid="{00000000-0005-0000-0000-0000A3020000}"/>
    <cellStyle name="Navadno 8 3" xfId="251" xr:uid="{00000000-0005-0000-0000-0000A4020000}"/>
    <cellStyle name="Navadno 8 3 2" xfId="527" xr:uid="{00000000-0005-0000-0000-0000A5020000}"/>
    <cellStyle name="Navadno 8 4" xfId="343" xr:uid="{00000000-0005-0000-0000-0000A6020000}"/>
    <cellStyle name="Navadno 8 4 2" xfId="619" xr:uid="{00000000-0005-0000-0000-0000A7020000}"/>
    <cellStyle name="Navadno 8 5" xfId="435" xr:uid="{00000000-0005-0000-0000-0000A8020000}"/>
    <cellStyle name="Navadno 9" xfId="124" xr:uid="{00000000-0005-0000-0000-0000A9020000}"/>
    <cellStyle name="Navadno 9 2" xfId="187" xr:uid="{00000000-0005-0000-0000-0000AA020000}"/>
    <cellStyle name="Navadno 9 2 2" xfId="302" xr:uid="{00000000-0005-0000-0000-0000AB020000}"/>
    <cellStyle name="Navadno 9 2 2 2" xfId="578" xr:uid="{00000000-0005-0000-0000-0000AC020000}"/>
    <cellStyle name="Navadno 9 2 3" xfId="394" xr:uid="{00000000-0005-0000-0000-0000AD020000}"/>
    <cellStyle name="Navadno 9 2 3 2" xfId="670" xr:uid="{00000000-0005-0000-0000-0000AE020000}"/>
    <cellStyle name="Navadno 9 2 4" xfId="486" xr:uid="{00000000-0005-0000-0000-0000AF020000}"/>
    <cellStyle name="Navadno 9 3" xfId="252" xr:uid="{00000000-0005-0000-0000-0000B0020000}"/>
    <cellStyle name="Navadno 9 3 2" xfId="528" xr:uid="{00000000-0005-0000-0000-0000B1020000}"/>
    <cellStyle name="Navadno 9 4" xfId="344" xr:uid="{00000000-0005-0000-0000-0000B2020000}"/>
    <cellStyle name="Navadno 9 4 2" xfId="620" xr:uid="{00000000-0005-0000-0000-0000B3020000}"/>
    <cellStyle name="Navadno 9 5" xfId="436" xr:uid="{00000000-0005-0000-0000-0000B4020000}"/>
    <cellStyle name="Navadno_LNJFP 09joži" xfId="44" xr:uid="{00000000-0005-0000-0000-0000B5020000}"/>
    <cellStyle name="Nevtralno" xfId="27" builtinId="28" customBuiltin="1"/>
    <cellStyle name="Nevtralno 2" xfId="749" xr:uid="{00000000-0005-0000-0000-0000B7020000}"/>
    <cellStyle name="normal" xfId="52" xr:uid="{00000000-0005-0000-0000-0000B8020000}"/>
    <cellStyle name="Normal 2" xfId="47" xr:uid="{00000000-0005-0000-0000-0000B9020000}"/>
    <cellStyle name="normal 2 2" xfId="54" xr:uid="{00000000-0005-0000-0000-0000BA020000}"/>
    <cellStyle name="normal 2 3" xfId="708" xr:uid="{00000000-0005-0000-0000-0000BB020000}"/>
    <cellStyle name="Normal_Prisilna izterj. - vrste davkov" xfId="125" xr:uid="{00000000-0005-0000-0000-0000BC020000}"/>
    <cellStyle name="Normal_Sheet2 (2)" xfId="28" xr:uid="{00000000-0005-0000-0000-0000BD020000}"/>
    <cellStyle name="Odstotek 2" xfId="693" xr:uid="{00000000-0005-0000-0000-0000BE020000}"/>
    <cellStyle name="Opomba" xfId="29" builtinId="10" customBuiltin="1"/>
    <cellStyle name="Opomba 2" xfId="161" xr:uid="{00000000-0005-0000-0000-0000C0020000}"/>
    <cellStyle name="Opomba 2 2" xfId="208" xr:uid="{00000000-0005-0000-0000-0000C1020000}"/>
    <cellStyle name="Opomba 2 2 2" xfId="318" xr:uid="{00000000-0005-0000-0000-0000C2020000}"/>
    <cellStyle name="Opomba 2 2 2 2" xfId="594" xr:uid="{00000000-0005-0000-0000-0000C3020000}"/>
    <cellStyle name="Opomba 2 2 3" xfId="410" xr:uid="{00000000-0005-0000-0000-0000C4020000}"/>
    <cellStyle name="Opomba 2 2 3 2" xfId="686" xr:uid="{00000000-0005-0000-0000-0000C5020000}"/>
    <cellStyle name="Opomba 2 2 4" xfId="502" xr:uid="{00000000-0005-0000-0000-0000C6020000}"/>
    <cellStyle name="Opomba 2 3" xfId="281" xr:uid="{00000000-0005-0000-0000-0000C7020000}"/>
    <cellStyle name="Opomba 2 3 2" xfId="557" xr:uid="{00000000-0005-0000-0000-0000C8020000}"/>
    <cellStyle name="Opomba 2 4" xfId="373" xr:uid="{00000000-0005-0000-0000-0000C9020000}"/>
    <cellStyle name="Opomba 2 4 2" xfId="649" xr:uid="{00000000-0005-0000-0000-0000CA020000}"/>
    <cellStyle name="Opomba 2 5" xfId="465" xr:uid="{00000000-0005-0000-0000-0000CB020000}"/>
    <cellStyle name="Opomba 2 6" xfId="750" xr:uid="{00000000-0005-0000-0000-0000CC020000}"/>
    <cellStyle name="Opomba 3" xfId="160" xr:uid="{00000000-0005-0000-0000-0000CD020000}"/>
    <cellStyle name="Opomba 3 2" xfId="280" xr:uid="{00000000-0005-0000-0000-0000CE020000}"/>
    <cellStyle name="Opomba 3 2 2" xfId="556" xr:uid="{00000000-0005-0000-0000-0000CF020000}"/>
    <cellStyle name="Opomba 3 3" xfId="372" xr:uid="{00000000-0005-0000-0000-0000D0020000}"/>
    <cellStyle name="Opomba 3 3 2" xfId="648" xr:uid="{00000000-0005-0000-0000-0000D1020000}"/>
    <cellStyle name="Opomba 3 4" xfId="464" xr:uid="{00000000-0005-0000-0000-0000D2020000}"/>
    <cellStyle name="Opozorilo" xfId="30" builtinId="11" customBuiltin="1"/>
    <cellStyle name="Opozorilo 2" xfId="795" xr:uid="{00000000-0005-0000-0000-0000D4020000}"/>
    <cellStyle name="Percent" xfId="705" xr:uid="{00000000-0005-0000-0000-0000D5020000}"/>
    <cellStyle name="Pojasnjevalno besedilo" xfId="31" builtinId="53" customBuiltin="1"/>
    <cellStyle name="Poudarek1" xfId="32" builtinId="29" customBuiltin="1"/>
    <cellStyle name="Poudarek1 2" xfId="712" xr:uid="{00000000-0005-0000-0000-0000D8020000}"/>
    <cellStyle name="Poudarek2" xfId="33" builtinId="33" customBuiltin="1"/>
    <cellStyle name="Poudarek2 2" xfId="716" xr:uid="{00000000-0005-0000-0000-0000DA020000}"/>
    <cellStyle name="Poudarek3" xfId="34" builtinId="37" customBuiltin="1"/>
    <cellStyle name="Poudarek3 2" xfId="720" xr:uid="{00000000-0005-0000-0000-0000DC020000}"/>
    <cellStyle name="Poudarek4" xfId="35" builtinId="41" customBuiltin="1"/>
    <cellStyle name="Poudarek4 2" xfId="724" xr:uid="{00000000-0005-0000-0000-0000DE020000}"/>
    <cellStyle name="Poudarek5" xfId="36" builtinId="45" customBuiltin="1"/>
    <cellStyle name="Poudarek5 2" xfId="728" xr:uid="{00000000-0005-0000-0000-0000E0020000}"/>
    <cellStyle name="Poudarek6" xfId="37" builtinId="49" customBuiltin="1"/>
    <cellStyle name="Poudarek6 2" xfId="732" xr:uid="{00000000-0005-0000-0000-0000E2020000}"/>
    <cellStyle name="Povezana celica" xfId="38" builtinId="24" customBuiltin="1"/>
    <cellStyle name="Povezana celica 2" xfId="748" xr:uid="{00000000-0005-0000-0000-0000E4020000}"/>
    <cellStyle name="Preveri celico" xfId="39" builtinId="23" customBuiltin="1"/>
    <cellStyle name="Preveri celico 2" xfId="738" xr:uid="{00000000-0005-0000-0000-0000E6020000}"/>
    <cellStyle name="Računanje" xfId="40" builtinId="22" customBuiltin="1"/>
    <cellStyle name="Računanje 2" xfId="737" xr:uid="{00000000-0005-0000-0000-0000E8020000}"/>
    <cellStyle name="SAPBEXaggData" xfId="752" xr:uid="{00000000-0005-0000-0000-0000E9020000}"/>
    <cellStyle name="SAPBEXaggDataEmph" xfId="753" xr:uid="{00000000-0005-0000-0000-0000EA020000}"/>
    <cellStyle name="SAPBEXaggItem" xfId="754" xr:uid="{00000000-0005-0000-0000-0000EB020000}"/>
    <cellStyle name="SAPBEXaggItemX" xfId="755" xr:uid="{00000000-0005-0000-0000-0000EC020000}"/>
    <cellStyle name="SAPBEXchaText" xfId="756" xr:uid="{00000000-0005-0000-0000-0000ED020000}"/>
    <cellStyle name="SAPBEXexcBad7" xfId="757" xr:uid="{00000000-0005-0000-0000-0000EE020000}"/>
    <cellStyle name="SAPBEXexcBad8" xfId="758" xr:uid="{00000000-0005-0000-0000-0000EF020000}"/>
    <cellStyle name="SAPBEXexcBad9" xfId="759" xr:uid="{00000000-0005-0000-0000-0000F0020000}"/>
    <cellStyle name="SAPBEXexcCritical4" xfId="760" xr:uid="{00000000-0005-0000-0000-0000F1020000}"/>
    <cellStyle name="SAPBEXexcCritical5" xfId="761" xr:uid="{00000000-0005-0000-0000-0000F2020000}"/>
    <cellStyle name="SAPBEXexcCritical6" xfId="762" xr:uid="{00000000-0005-0000-0000-0000F3020000}"/>
    <cellStyle name="SAPBEXexcGood1" xfId="763" xr:uid="{00000000-0005-0000-0000-0000F4020000}"/>
    <cellStyle name="SAPBEXexcGood2" xfId="764" xr:uid="{00000000-0005-0000-0000-0000F5020000}"/>
    <cellStyle name="SAPBEXexcGood3" xfId="765" xr:uid="{00000000-0005-0000-0000-0000F6020000}"/>
    <cellStyle name="SAPBEXfilterDrill" xfId="766" xr:uid="{00000000-0005-0000-0000-0000F7020000}"/>
    <cellStyle name="SAPBEXfilterItem" xfId="767" xr:uid="{00000000-0005-0000-0000-0000F8020000}"/>
    <cellStyle name="SAPBEXfilterText" xfId="768" xr:uid="{00000000-0005-0000-0000-0000F9020000}"/>
    <cellStyle name="SAPBEXformats" xfId="769" xr:uid="{00000000-0005-0000-0000-0000FA020000}"/>
    <cellStyle name="SAPBEXheaderItem" xfId="770" xr:uid="{00000000-0005-0000-0000-0000FB020000}"/>
    <cellStyle name="SAPBEXheaderText" xfId="771" xr:uid="{00000000-0005-0000-0000-0000FC020000}"/>
    <cellStyle name="SAPBEXHLevel0" xfId="772" xr:uid="{00000000-0005-0000-0000-0000FD020000}"/>
    <cellStyle name="SAPBEXHLevel0X" xfId="773" xr:uid="{00000000-0005-0000-0000-0000FE020000}"/>
    <cellStyle name="SAPBEXHLevel1" xfId="774" xr:uid="{00000000-0005-0000-0000-0000FF020000}"/>
    <cellStyle name="SAPBEXHLevel1X" xfId="775" xr:uid="{00000000-0005-0000-0000-000000030000}"/>
    <cellStyle name="SAPBEXHLevel2" xfId="776" xr:uid="{00000000-0005-0000-0000-000001030000}"/>
    <cellStyle name="SAPBEXHLevel2X" xfId="777" xr:uid="{00000000-0005-0000-0000-000002030000}"/>
    <cellStyle name="SAPBEXHLevel3" xfId="778" xr:uid="{00000000-0005-0000-0000-000003030000}"/>
    <cellStyle name="SAPBEXHLevel3X" xfId="779" xr:uid="{00000000-0005-0000-0000-000004030000}"/>
    <cellStyle name="SAPBEXinputData" xfId="780" xr:uid="{00000000-0005-0000-0000-000005030000}"/>
    <cellStyle name="SAPBEXItemHeader" xfId="781" xr:uid="{00000000-0005-0000-0000-000006030000}"/>
    <cellStyle name="SAPBEXresData" xfId="782" xr:uid="{00000000-0005-0000-0000-000007030000}"/>
    <cellStyle name="SAPBEXresDataEmph" xfId="783" xr:uid="{00000000-0005-0000-0000-000008030000}"/>
    <cellStyle name="SAPBEXresItem" xfId="784" xr:uid="{00000000-0005-0000-0000-000009030000}"/>
    <cellStyle name="SAPBEXresItemX" xfId="785" xr:uid="{00000000-0005-0000-0000-00000A030000}"/>
    <cellStyle name="SAPBEXstdData" xfId="786" xr:uid="{00000000-0005-0000-0000-00000B030000}"/>
    <cellStyle name="SAPBEXstdDataEmph" xfId="787" xr:uid="{00000000-0005-0000-0000-00000C030000}"/>
    <cellStyle name="SAPBEXstdItem" xfId="788" xr:uid="{00000000-0005-0000-0000-00000D030000}"/>
    <cellStyle name="SAPBEXstdItemX" xfId="789" xr:uid="{00000000-0005-0000-0000-00000E030000}"/>
    <cellStyle name="SAPBEXtitle" xfId="790" xr:uid="{00000000-0005-0000-0000-00000F030000}"/>
    <cellStyle name="SAPBEXunassignedItem" xfId="791" xr:uid="{00000000-0005-0000-0000-000010030000}"/>
    <cellStyle name="SAPBEXundefined" xfId="792" xr:uid="{00000000-0005-0000-0000-000011030000}"/>
    <cellStyle name="Sheet Title" xfId="793" xr:uid="{00000000-0005-0000-0000-000012030000}"/>
    <cellStyle name="Slabo" xfId="41" builtinId="27" customBuiltin="1"/>
    <cellStyle name="Slabo 2" xfId="736" xr:uid="{00000000-0005-0000-0000-000014030000}"/>
    <cellStyle name="Total" xfId="706" xr:uid="{00000000-0005-0000-0000-000015030000}"/>
    <cellStyle name="Vejica" xfId="51" builtinId="3"/>
    <cellStyle name="Vejica 2" xfId="707" xr:uid="{00000000-0005-0000-0000-000017030000}"/>
    <cellStyle name="Vnos" xfId="42" builtinId="20" customBuiltin="1"/>
    <cellStyle name="Vnos 2" xfId="747" xr:uid="{00000000-0005-0000-0000-000019030000}"/>
    <cellStyle name="Vsota" xfId="43" builtinId="25" customBuiltin="1"/>
    <cellStyle name="Vsota 2" xfId="794" xr:uid="{00000000-0005-0000-0000-00001B030000}"/>
  </cellStyles>
  <dxfs count="0"/>
  <tableStyles count="0" defaultTableStyle="TableStyleMedium2" defaultPivotStyle="PivotStyleLight16"/>
  <colors>
    <mruColors>
      <color rgb="FFCCFFFF"/>
      <color rgb="FFFFFFCC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167576"/>
        <c:axId val="281168360"/>
      </c:barChart>
      <c:catAx>
        <c:axId val="281167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1168360"/>
        <c:crosses val="autoZero"/>
        <c:auto val="1"/>
        <c:lblAlgn val="ctr"/>
        <c:lblOffset val="100"/>
        <c:noMultiLvlLbl val="0"/>
      </c:catAx>
      <c:valAx>
        <c:axId val="28116836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81167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5E5-412E-B163-4306F8B8E7AF}"/>
                </c:ext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E5-412E-B163-4306F8B8E7AF}"/>
                </c:ext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5E5-412E-B163-4306F8B8E7AF}"/>
                </c:ext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E5-412E-B163-4306F8B8E7A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11.732221290346175</c:v>
                </c:pt>
                <c:pt idx="1">
                  <c:v>22.03835362415747</c:v>
                </c:pt>
                <c:pt idx="2">
                  <c:v>14.084591193992091</c:v>
                </c:pt>
                <c:pt idx="3">
                  <c:v>52.14483389150427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D4-4D0B-8984-F209DBF680DB}"/>
                </c:ext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4-4D0B-8984-F209DBF680DB}"/>
                </c:ext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0D4-4D0B-8984-F209DBF680DB}"/>
                </c:ext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D4-4D0B-8984-F209DBF680DB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11.081736130451658</c:v>
                </c:pt>
                <c:pt idx="1">
                  <c:v>20.940222503391034</c:v>
                </c:pt>
                <c:pt idx="2">
                  <c:v>15.113629190522662</c:v>
                </c:pt>
                <c:pt idx="3">
                  <c:v>52.864412175634655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2"/>
  <sheetViews>
    <sheetView tabSelected="1" zoomScale="107" zoomScaleNormal="107" workbookViewId="0">
      <selection activeCell="F1" sqref="F1"/>
    </sheetView>
  </sheetViews>
  <sheetFormatPr defaultColWidth="11.5546875" defaultRowHeight="14.4" x14ac:dyDescent="0.3"/>
  <cols>
    <col min="1" max="1" width="3.21875" style="126" customWidth="1"/>
    <col min="2" max="2" width="6.77734375" style="126" customWidth="1"/>
    <col min="3" max="3" width="57.21875" style="126" customWidth="1"/>
    <col min="4" max="6" width="15.5546875" style="207" customWidth="1"/>
    <col min="7" max="7" width="10.44140625" style="207" customWidth="1"/>
    <col min="8" max="8" width="10.21875" style="207" customWidth="1"/>
    <col min="9" max="9" width="10" style="126" customWidth="1"/>
    <col min="10" max="10" width="17.44140625" style="12" customWidth="1"/>
    <col min="11" max="12" width="17.44140625" style="126" customWidth="1"/>
    <col min="13" max="13" width="9.5546875" style="126" bestFit="1" customWidth="1"/>
    <col min="14" max="14" width="10" style="126" customWidth="1"/>
    <col min="15" max="15" width="8.5546875" style="126" customWidth="1"/>
    <col min="16" max="16384" width="11.5546875" style="126"/>
  </cols>
  <sheetData>
    <row r="1" spans="1:15" ht="17.399999999999999" x14ac:dyDescent="0.3">
      <c r="B1" s="254" t="s">
        <v>184</v>
      </c>
      <c r="C1" s="241"/>
    </row>
    <row r="3" spans="1:15" x14ac:dyDescent="0.3">
      <c r="B3" s="7" t="s">
        <v>121</v>
      </c>
      <c r="C3" s="7"/>
      <c r="D3" s="250"/>
      <c r="E3" s="138"/>
      <c r="F3" s="138"/>
      <c r="G3" s="138"/>
      <c r="H3" s="138"/>
      <c r="I3" s="7"/>
      <c r="J3" s="118"/>
      <c r="K3" s="117"/>
      <c r="L3" s="117"/>
      <c r="M3" s="117"/>
      <c r="N3" s="117"/>
      <c r="O3" s="117"/>
    </row>
    <row r="4" spans="1:15" x14ac:dyDescent="0.3">
      <c r="B4" s="7" t="s">
        <v>122</v>
      </c>
      <c r="C4" s="7"/>
      <c r="D4" s="242"/>
      <c r="E4" s="242"/>
      <c r="F4" s="242"/>
      <c r="G4" s="138"/>
      <c r="H4" s="138"/>
      <c r="I4" s="7"/>
      <c r="J4" s="242"/>
      <c r="K4" s="242"/>
      <c r="L4" s="242"/>
      <c r="M4" s="117"/>
      <c r="N4" s="117"/>
      <c r="O4" s="117"/>
    </row>
    <row r="5" spans="1:15" x14ac:dyDescent="0.3">
      <c r="B5" s="7" t="s">
        <v>129</v>
      </c>
      <c r="C5" s="7"/>
      <c r="D5" s="117"/>
      <c r="E5" s="117"/>
      <c r="F5" s="117"/>
      <c r="G5" s="138"/>
      <c r="H5" s="138"/>
      <c r="I5" s="7"/>
      <c r="J5" s="117"/>
      <c r="K5" s="117"/>
      <c r="L5" s="117"/>
      <c r="M5" s="117"/>
      <c r="N5" s="117"/>
      <c r="O5" s="117"/>
    </row>
    <row r="6" spans="1:15" ht="14.4" hidden="1" customHeight="1" x14ac:dyDescent="0.3">
      <c r="B6" s="117"/>
      <c r="C6" s="7"/>
      <c r="D6" s="138"/>
      <c r="E6" s="138"/>
      <c r="F6" s="138"/>
      <c r="G6" s="138"/>
      <c r="H6" s="138"/>
      <c r="I6" s="7"/>
      <c r="J6" s="118"/>
      <c r="K6" s="117"/>
      <c r="L6" s="117"/>
      <c r="M6" s="117"/>
      <c r="N6" s="117"/>
      <c r="O6" s="117"/>
    </row>
    <row r="7" spans="1:15" ht="14.4" hidden="1" customHeight="1" x14ac:dyDescent="0.3">
      <c r="B7" s="11"/>
      <c r="C7" s="1"/>
      <c r="D7" s="138"/>
      <c r="E7" s="138"/>
      <c r="F7" s="138"/>
      <c r="G7" s="138"/>
      <c r="H7" s="138"/>
      <c r="I7" s="7"/>
      <c r="J7" s="118"/>
      <c r="K7" s="117"/>
      <c r="L7" s="117"/>
      <c r="M7" s="117"/>
      <c r="N7" s="117"/>
      <c r="O7" s="117"/>
    </row>
    <row r="8" spans="1:15" ht="15" thickBot="1" x14ac:dyDescent="0.35">
      <c r="A8" s="251"/>
      <c r="B8" s="252" t="s">
        <v>104</v>
      </c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</row>
    <row r="9" spans="1:15" ht="59.1" customHeight="1" x14ac:dyDescent="0.3">
      <c r="A9" s="251"/>
      <c r="B9" s="8"/>
      <c r="C9" s="19"/>
      <c r="D9" s="124" t="s">
        <v>181</v>
      </c>
      <c r="E9" s="125" t="s">
        <v>183</v>
      </c>
      <c r="F9" s="125" t="s">
        <v>174</v>
      </c>
      <c r="G9" s="215" t="s">
        <v>179</v>
      </c>
      <c r="H9" s="215" t="s">
        <v>180</v>
      </c>
      <c r="I9" s="226" t="s">
        <v>176</v>
      </c>
      <c r="J9" s="244" t="s">
        <v>182</v>
      </c>
      <c r="K9" s="125" t="s">
        <v>177</v>
      </c>
      <c r="L9" s="125" t="s">
        <v>175</v>
      </c>
      <c r="M9" s="215" t="s">
        <v>179</v>
      </c>
      <c r="N9" s="215" t="s">
        <v>180</v>
      </c>
      <c r="O9" s="224" t="s">
        <v>176</v>
      </c>
    </row>
    <row r="10" spans="1:15" s="135" customFormat="1" ht="19.350000000000001" customHeight="1" x14ac:dyDescent="0.3">
      <c r="A10" s="251"/>
      <c r="B10" s="9" t="s">
        <v>60</v>
      </c>
      <c r="C10" s="20" t="s">
        <v>123</v>
      </c>
      <c r="D10" s="13">
        <v>1</v>
      </c>
      <c r="E10" s="10">
        <v>2</v>
      </c>
      <c r="F10" s="10">
        <v>3</v>
      </c>
      <c r="G10" s="211" t="s">
        <v>171</v>
      </c>
      <c r="H10" s="211" t="s">
        <v>172</v>
      </c>
      <c r="I10" s="14" t="s">
        <v>173</v>
      </c>
      <c r="J10" s="245">
        <v>1</v>
      </c>
      <c r="K10" s="10">
        <v>2</v>
      </c>
      <c r="L10" s="10">
        <v>3</v>
      </c>
      <c r="M10" s="10" t="s">
        <v>171</v>
      </c>
      <c r="N10" s="10" t="s">
        <v>172</v>
      </c>
      <c r="O10" s="225" t="s">
        <v>173</v>
      </c>
    </row>
    <row r="11" spans="1:15" s="135" customFormat="1" ht="23.1" customHeight="1" x14ac:dyDescent="0.3">
      <c r="A11" s="251"/>
      <c r="B11" s="120" t="s">
        <v>21</v>
      </c>
      <c r="C11" s="139" t="s">
        <v>96</v>
      </c>
      <c r="D11" s="121">
        <v>2256590484.0300002</v>
      </c>
      <c r="E11" s="122">
        <v>2027898420.5699987</v>
      </c>
      <c r="F11" s="122">
        <v>1812786203.1399989</v>
      </c>
      <c r="G11" s="141">
        <v>111.27729382992078</v>
      </c>
      <c r="H11" s="141">
        <v>124.48188761152696</v>
      </c>
      <c r="I11" s="140">
        <v>111.86638650809431</v>
      </c>
      <c r="J11" s="121">
        <v>24295152987.970005</v>
      </c>
      <c r="K11" s="122">
        <v>21744662927.369999</v>
      </c>
      <c r="L11" s="122">
        <v>20340141863.239998</v>
      </c>
      <c r="M11" s="141">
        <v>111.72926924238365</v>
      </c>
      <c r="N11" s="141">
        <v>119.44436352175967</v>
      </c>
      <c r="O11" s="208">
        <v>106.90516847706131</v>
      </c>
    </row>
    <row r="12" spans="1:15" s="135" customFormat="1" ht="32.1" customHeight="1" x14ac:dyDescent="0.3">
      <c r="A12" s="251"/>
      <c r="B12" s="143" t="s">
        <v>22</v>
      </c>
      <c r="C12" s="144" t="s">
        <v>117</v>
      </c>
      <c r="D12" s="236">
        <v>542664027.6399982</v>
      </c>
      <c r="E12" s="145">
        <v>448097932.16999823</v>
      </c>
      <c r="F12" s="145">
        <v>421182507.96999961</v>
      </c>
      <c r="G12" s="147">
        <v>121.10389017241074</v>
      </c>
      <c r="H12" s="147">
        <v>128.84296412391646</v>
      </c>
      <c r="I12" s="146">
        <v>106.39044207455923</v>
      </c>
      <c r="J12" s="137">
        <v>5566388364.1099997</v>
      </c>
      <c r="K12" s="136">
        <v>4626523833.2599993</v>
      </c>
      <c r="L12" s="145">
        <v>4540141636.3599997</v>
      </c>
      <c r="M12" s="147">
        <v>120.31470202516479</v>
      </c>
      <c r="N12" s="147">
        <v>122.60384829255635</v>
      </c>
      <c r="O12" s="209">
        <v>101.90263220442735</v>
      </c>
    </row>
    <row r="13" spans="1:15" s="135" customFormat="1" ht="23.1" customHeight="1" x14ac:dyDescent="0.3">
      <c r="A13" s="251"/>
      <c r="B13" s="3" t="s">
        <v>23</v>
      </c>
      <c r="C13" s="148" t="s">
        <v>61</v>
      </c>
      <c r="D13" s="237">
        <v>349714616.45999861</v>
      </c>
      <c r="E13" s="149">
        <v>329612491.01999819</v>
      </c>
      <c r="F13" s="149">
        <v>306185149.02999943</v>
      </c>
      <c r="G13" s="151">
        <v>106.09871469912855</v>
      </c>
      <c r="H13" s="151">
        <v>114.21671415739836</v>
      </c>
      <c r="I13" s="150">
        <v>107.65136456298323</v>
      </c>
      <c r="J13" s="128">
        <v>3630613722.0899997</v>
      </c>
      <c r="K13" s="127">
        <v>3217173834.8699989</v>
      </c>
      <c r="L13" s="149">
        <v>2967006950.7099996</v>
      </c>
      <c r="M13" s="151">
        <v>112.85102728173553</v>
      </c>
      <c r="N13" s="151">
        <v>122.36620211561015</v>
      </c>
      <c r="O13" s="210">
        <v>108.43162447260649</v>
      </c>
    </row>
    <row r="14" spans="1:15" s="135" customFormat="1" ht="20.100000000000001" customHeight="1" x14ac:dyDescent="0.3">
      <c r="A14" s="251"/>
      <c r="B14" s="152" t="s">
        <v>24</v>
      </c>
      <c r="C14" s="153" t="s">
        <v>62</v>
      </c>
      <c r="D14" s="238">
        <v>-531472.99000000954</v>
      </c>
      <c r="E14" s="154">
        <v>-662909.50999999046</v>
      </c>
      <c r="F14" s="154">
        <v>322854.47000002861</v>
      </c>
      <c r="G14" s="157">
        <v>80.172781048203277</v>
      </c>
      <c r="H14" s="157">
        <v>-164.61689069999943</v>
      </c>
      <c r="I14" s="155">
        <v>-205.32765428334682</v>
      </c>
      <c r="J14" s="246">
        <v>-313600572.17000002</v>
      </c>
      <c r="K14" s="156">
        <v>-310449963.50999999</v>
      </c>
      <c r="L14" s="154">
        <v>-328691108.14999998</v>
      </c>
      <c r="M14" s="157">
        <v>101.01485232092757</v>
      </c>
      <c r="N14" s="157">
        <v>95.408900452179765</v>
      </c>
      <c r="O14" s="216">
        <v>94.45036869337045</v>
      </c>
    </row>
    <row r="15" spans="1:15" s="135" customFormat="1" ht="20.100000000000001" customHeight="1" x14ac:dyDescent="0.3">
      <c r="A15" s="251"/>
      <c r="B15" s="158" t="s">
        <v>63</v>
      </c>
      <c r="C15" s="159" t="s">
        <v>0</v>
      </c>
      <c r="D15" s="239">
        <v>2365533.5900000334</v>
      </c>
      <c r="E15" s="239">
        <v>2211406.1300000548</v>
      </c>
      <c r="F15" s="160">
        <v>2520200.8800000548</v>
      </c>
      <c r="G15" s="163">
        <v>106.96965871212333</v>
      </c>
      <c r="H15" s="163">
        <v>93.862898341658465</v>
      </c>
      <c r="I15" s="161">
        <v>87.747216801226045</v>
      </c>
      <c r="J15" s="182">
        <v>74465692.810000002</v>
      </c>
      <c r="K15" s="162">
        <v>60756379.780000031</v>
      </c>
      <c r="L15" s="160">
        <v>65387185.820000052</v>
      </c>
      <c r="M15" s="163">
        <v>122.56440077509826</v>
      </c>
      <c r="N15" s="163">
        <v>113.88422957212374</v>
      </c>
      <c r="O15" s="217">
        <v>92.91786917891244</v>
      </c>
    </row>
    <row r="16" spans="1:15" s="135" customFormat="1" ht="20.100000000000001" customHeight="1" x14ac:dyDescent="0.3">
      <c r="A16" s="251"/>
      <c r="B16" s="158" t="s">
        <v>25</v>
      </c>
      <c r="C16" s="159" t="s">
        <v>1</v>
      </c>
      <c r="D16" s="239">
        <v>2897006.5800000429</v>
      </c>
      <c r="E16" s="239">
        <v>2874315.6400000453</v>
      </c>
      <c r="F16" s="160">
        <v>2197346.4100000262</v>
      </c>
      <c r="G16" s="163">
        <v>100.78943800340583</v>
      </c>
      <c r="H16" s="163">
        <v>131.84114106068549</v>
      </c>
      <c r="I16" s="161">
        <v>130.80848913576676</v>
      </c>
      <c r="J16" s="182">
        <v>388066264.98000002</v>
      </c>
      <c r="K16" s="162">
        <v>371206343.29000002</v>
      </c>
      <c r="L16" s="160">
        <v>394078293.97000003</v>
      </c>
      <c r="M16" s="163">
        <v>104.54192715042814</v>
      </c>
      <c r="N16" s="163">
        <v>98.474407476383945</v>
      </c>
      <c r="O16" s="217">
        <v>94.196089703499069</v>
      </c>
    </row>
    <row r="17" spans="1:16" s="135" customFormat="1" ht="20.100000000000001" customHeight="1" x14ac:dyDescent="0.3">
      <c r="A17" s="251"/>
      <c r="B17" s="152" t="s">
        <v>26</v>
      </c>
      <c r="C17" s="153" t="s">
        <v>64</v>
      </c>
      <c r="D17" s="239">
        <v>313815483.39999866</v>
      </c>
      <c r="E17" s="239">
        <v>296132835.35999823</v>
      </c>
      <c r="F17" s="154">
        <v>267347007.92999935</v>
      </c>
      <c r="G17" s="157">
        <v>105.97118790238315</v>
      </c>
      <c r="H17" s="157">
        <v>117.38133365688026</v>
      </c>
      <c r="I17" s="155">
        <v>110.76721510851395</v>
      </c>
      <c r="J17" s="182">
        <v>3597612256.8799996</v>
      </c>
      <c r="K17" s="162">
        <v>3243655031.8799992</v>
      </c>
      <c r="L17" s="154">
        <v>2994681591.1599994</v>
      </c>
      <c r="M17" s="157">
        <v>110.9122955900415</v>
      </c>
      <c r="N17" s="157">
        <v>120.1333813751616</v>
      </c>
      <c r="O17" s="216">
        <v>108.31385351467564</v>
      </c>
    </row>
    <row r="18" spans="1:16" s="135" customFormat="1" ht="20.100000000000001" customHeight="1" x14ac:dyDescent="0.3">
      <c r="A18" s="251"/>
      <c r="B18" s="152" t="s">
        <v>27</v>
      </c>
      <c r="C18" s="153" t="s">
        <v>143</v>
      </c>
      <c r="D18" s="239">
        <v>36182495.149999976</v>
      </c>
      <c r="E18" s="239">
        <v>34135186.899999976</v>
      </c>
      <c r="F18" s="154">
        <v>38502308.700000048</v>
      </c>
      <c r="G18" s="157">
        <v>105.99764769414519</v>
      </c>
      <c r="H18" s="157">
        <v>93.974871564000352</v>
      </c>
      <c r="I18" s="155">
        <v>88.657506660113441</v>
      </c>
      <c r="J18" s="182">
        <v>346365715.01999998</v>
      </c>
      <c r="K18" s="162">
        <v>283546703.75</v>
      </c>
      <c r="L18" s="154">
        <v>300508709.09000003</v>
      </c>
      <c r="M18" s="157">
        <v>122.1547316329894</v>
      </c>
      <c r="N18" s="157">
        <v>115.25979265920914</v>
      </c>
      <c r="O18" s="216">
        <v>94.355569463738888</v>
      </c>
    </row>
    <row r="19" spans="1:16" s="135" customFormat="1" ht="20.100000000000001" customHeight="1" x14ac:dyDescent="0.3">
      <c r="A19" s="251"/>
      <c r="B19" s="152" t="s">
        <v>28</v>
      </c>
      <c r="C19" s="153" t="s">
        <v>2</v>
      </c>
      <c r="D19" s="239">
        <v>248110.9</v>
      </c>
      <c r="E19" s="239">
        <v>7378.2700000000186</v>
      </c>
      <c r="F19" s="154">
        <v>12977.929999999993</v>
      </c>
      <c r="G19" s="157">
        <v>3362.7245953319593</v>
      </c>
      <c r="H19" s="157">
        <v>1911.7910175197442</v>
      </c>
      <c r="I19" s="155">
        <v>56.852441028731263</v>
      </c>
      <c r="J19" s="182">
        <v>236322.36</v>
      </c>
      <c r="K19" s="162">
        <v>422062.75</v>
      </c>
      <c r="L19" s="154">
        <v>507758.61</v>
      </c>
      <c r="M19" s="157">
        <v>55.992233382358428</v>
      </c>
      <c r="N19" s="157">
        <v>46.542265428054485</v>
      </c>
      <c r="O19" s="216">
        <v>83.12271652074989</v>
      </c>
    </row>
    <row r="20" spans="1:16" s="37" customFormat="1" ht="23.1" customHeight="1" x14ac:dyDescent="0.3">
      <c r="A20" s="251"/>
      <c r="B20" s="248" t="s">
        <v>29</v>
      </c>
      <c r="C20" s="249" t="s">
        <v>170</v>
      </c>
      <c r="D20" s="240">
        <v>179100049.4199996</v>
      </c>
      <c r="E20" s="131">
        <v>110914141.44000006</v>
      </c>
      <c r="F20" s="131">
        <v>107809401.40000013</v>
      </c>
      <c r="G20" s="129">
        <v>161.4762978775662</v>
      </c>
      <c r="H20" s="129">
        <v>166.12655955253211</v>
      </c>
      <c r="I20" s="179">
        <v>102.87984164616641</v>
      </c>
      <c r="J20" s="128">
        <v>1908196785.6499996</v>
      </c>
      <c r="K20" s="128">
        <v>1392638003.3000002</v>
      </c>
      <c r="L20" s="131">
        <v>1553446057.3700001</v>
      </c>
      <c r="M20" s="129">
        <v>137.02030112120519</v>
      </c>
      <c r="N20" s="129">
        <v>122.83637250208714</v>
      </c>
      <c r="O20" s="130">
        <v>89.648301380850668</v>
      </c>
    </row>
    <row r="21" spans="1:16" s="135" customFormat="1" ht="23.1" customHeight="1" x14ac:dyDescent="0.3">
      <c r="A21" s="251"/>
      <c r="B21" s="158" t="s">
        <v>168</v>
      </c>
      <c r="C21" s="159" t="s">
        <v>102</v>
      </c>
      <c r="D21" s="239">
        <v>180977616.22999954</v>
      </c>
      <c r="E21" s="239">
        <v>113533306.94000006</v>
      </c>
      <c r="F21" s="160">
        <v>108514811.3900001</v>
      </c>
      <c r="G21" s="151">
        <v>159.40486638484191</v>
      </c>
      <c r="H21" s="151">
        <v>166.77687949856869</v>
      </c>
      <c r="I21" s="150">
        <v>104.62471019920365</v>
      </c>
      <c r="J21" s="182">
        <v>2272098719.0899997</v>
      </c>
      <c r="K21" s="162">
        <v>1746769153.4200001</v>
      </c>
      <c r="L21" s="160">
        <v>1736723250.4000001</v>
      </c>
      <c r="M21" s="151">
        <v>130.07435554042485</v>
      </c>
      <c r="N21" s="151">
        <v>130.82675772128303</v>
      </c>
      <c r="O21" s="210">
        <v>100.57844006048092</v>
      </c>
    </row>
    <row r="22" spans="1:16" s="135" customFormat="1" ht="23.1" customHeight="1" x14ac:dyDescent="0.3">
      <c r="A22" s="251"/>
      <c r="B22" s="158" t="s">
        <v>169</v>
      </c>
      <c r="C22" s="159" t="s">
        <v>1</v>
      </c>
      <c r="D22" s="239">
        <v>1877566.8099999428</v>
      </c>
      <c r="E22" s="239">
        <v>2619165.5</v>
      </c>
      <c r="F22" s="160">
        <v>705409.98999997973</v>
      </c>
      <c r="G22" s="151">
        <v>71.68568805598359</v>
      </c>
      <c r="H22" s="151">
        <v>266.16674510095845</v>
      </c>
      <c r="I22" s="150">
        <v>371.29691060939967</v>
      </c>
      <c r="J22" s="182">
        <v>363901933.44</v>
      </c>
      <c r="K22" s="162">
        <v>354131150.12</v>
      </c>
      <c r="L22" s="160">
        <v>183277193.02999997</v>
      </c>
      <c r="M22" s="151">
        <v>102.7590860947107</v>
      </c>
      <c r="N22" s="151">
        <v>198.55276448959705</v>
      </c>
      <c r="O22" s="210">
        <v>193.22161381096313</v>
      </c>
    </row>
    <row r="23" spans="1:16" s="135" customFormat="1" ht="23.1" customHeight="1" x14ac:dyDescent="0.3">
      <c r="A23" s="251"/>
      <c r="B23" s="3" t="s">
        <v>30</v>
      </c>
      <c r="C23" s="148" t="s">
        <v>4</v>
      </c>
      <c r="D23" s="239">
        <v>13849361.760000005</v>
      </c>
      <c r="E23" s="239">
        <v>7571299.709999999</v>
      </c>
      <c r="F23" s="149">
        <v>7187957.540000001</v>
      </c>
      <c r="G23" s="151">
        <v>182.91921189842856</v>
      </c>
      <c r="H23" s="151">
        <v>192.67450708953413</v>
      </c>
      <c r="I23" s="150">
        <v>105.33311678410384</v>
      </c>
      <c r="J23" s="182">
        <v>27577856.370000005</v>
      </c>
      <c r="K23" s="162">
        <v>16711995.09</v>
      </c>
      <c r="L23" s="149">
        <v>19688628.280000001</v>
      </c>
      <c r="M23" s="151">
        <v>165.01833695787667</v>
      </c>
      <c r="N23" s="151">
        <v>140.06997327494878</v>
      </c>
      <c r="O23" s="210">
        <v>84.88145975601708</v>
      </c>
    </row>
    <row r="24" spans="1:16" s="135" customFormat="1" ht="35.1" customHeight="1" x14ac:dyDescent="0.3">
      <c r="A24" s="251"/>
      <c r="B24" s="143" t="s">
        <v>31</v>
      </c>
      <c r="C24" s="144" t="s">
        <v>65</v>
      </c>
      <c r="D24" s="236">
        <v>1019365510.100003</v>
      </c>
      <c r="E24" s="145">
        <v>903180641.86000025</v>
      </c>
      <c r="F24" s="145">
        <v>842088338.42999935</v>
      </c>
      <c r="G24" s="147">
        <v>112.86396794341526</v>
      </c>
      <c r="H24" s="147">
        <v>121.05208724307019</v>
      </c>
      <c r="I24" s="146">
        <v>107.25485684125518</v>
      </c>
      <c r="J24" s="137">
        <v>10518334808.970003</v>
      </c>
      <c r="K24" s="136">
        <v>9245114994.5699997</v>
      </c>
      <c r="L24" s="145">
        <v>8491611669.6399994</v>
      </c>
      <c r="M24" s="147">
        <v>113.77181154748008</v>
      </c>
      <c r="N24" s="147">
        <v>123.86735543473017</v>
      </c>
      <c r="O24" s="209">
        <v>108.87350192454038</v>
      </c>
    </row>
    <row r="25" spans="1:16" s="135" customFormat="1" ht="23.1" customHeight="1" x14ac:dyDescent="0.3">
      <c r="A25" s="251"/>
      <c r="B25" s="3" t="s">
        <v>32</v>
      </c>
      <c r="C25" s="148" t="s">
        <v>5</v>
      </c>
      <c r="D25" s="239">
        <v>5440296.6000000089</v>
      </c>
      <c r="E25" s="239">
        <v>5103016.4100000113</v>
      </c>
      <c r="F25" s="149">
        <v>4798586.5199999958</v>
      </c>
      <c r="G25" s="151">
        <v>106.60942789325651</v>
      </c>
      <c r="H25" s="151">
        <v>113.37289798413417</v>
      </c>
      <c r="I25" s="150">
        <v>106.34415757080097</v>
      </c>
      <c r="J25" s="182">
        <v>55721066.660000004</v>
      </c>
      <c r="K25" s="162">
        <v>52196258.390000015</v>
      </c>
      <c r="L25" s="149">
        <v>48257574.539999999</v>
      </c>
      <c r="M25" s="151">
        <v>106.75299030758742</v>
      </c>
      <c r="N25" s="151">
        <v>115.46594952428376</v>
      </c>
      <c r="O25" s="210">
        <v>108.16179405522195</v>
      </c>
      <c r="P25" s="15"/>
    </row>
    <row r="26" spans="1:16" s="135" customFormat="1" ht="23.1" customHeight="1" x14ac:dyDescent="0.3">
      <c r="A26" s="251"/>
      <c r="B26" s="3" t="s">
        <v>33</v>
      </c>
      <c r="C26" s="148" t="s">
        <v>6</v>
      </c>
      <c r="D26" s="239">
        <v>5022978.5800000057</v>
      </c>
      <c r="E26" s="239">
        <v>4702541.1699999943</v>
      </c>
      <c r="F26" s="149">
        <v>4376187.7099999934</v>
      </c>
      <c r="G26" s="151">
        <v>106.81413300630416</v>
      </c>
      <c r="H26" s="151">
        <v>114.77977895057003</v>
      </c>
      <c r="I26" s="150">
        <v>107.45748312519257</v>
      </c>
      <c r="J26" s="182">
        <v>51269761.070000008</v>
      </c>
      <c r="K26" s="162">
        <v>47705961.889999993</v>
      </c>
      <c r="L26" s="149">
        <v>43769615.080000006</v>
      </c>
      <c r="M26" s="151">
        <v>107.47034340952477</v>
      </c>
      <c r="N26" s="151">
        <v>117.13550822023815</v>
      </c>
      <c r="O26" s="210">
        <v>108.99333202452277</v>
      </c>
    </row>
    <row r="27" spans="1:16" s="135" customFormat="1" ht="23.1" customHeight="1" x14ac:dyDescent="0.3">
      <c r="A27" s="251"/>
      <c r="B27" s="3" t="s">
        <v>34</v>
      </c>
      <c r="C27" s="148" t="s">
        <v>7</v>
      </c>
      <c r="D27" s="239">
        <v>612910975.52000237</v>
      </c>
      <c r="E27" s="239">
        <v>573202723</v>
      </c>
      <c r="F27" s="149">
        <v>534501052.69999981</v>
      </c>
      <c r="G27" s="151">
        <v>106.92743612803848</v>
      </c>
      <c r="H27" s="151">
        <v>114.66974151386972</v>
      </c>
      <c r="I27" s="150">
        <v>107.24070983667873</v>
      </c>
      <c r="J27" s="182">
        <v>6300332694.2200022</v>
      </c>
      <c r="K27" s="162">
        <v>5874610686.6599998</v>
      </c>
      <c r="L27" s="149">
        <v>5397920798.0499992</v>
      </c>
      <c r="M27" s="151">
        <v>107.2468122615636</v>
      </c>
      <c r="N27" s="151">
        <v>116.71776837659418</v>
      </c>
      <c r="O27" s="210">
        <v>108.83099079153227</v>
      </c>
    </row>
    <row r="28" spans="1:16" s="135" customFormat="1" ht="23.1" customHeight="1" x14ac:dyDescent="0.3">
      <c r="A28" s="251"/>
      <c r="B28" s="3" t="s">
        <v>35</v>
      </c>
      <c r="C28" s="148" t="s">
        <v>8</v>
      </c>
      <c r="D28" s="239">
        <v>395991259.40000057</v>
      </c>
      <c r="E28" s="239">
        <v>320172361.28000021</v>
      </c>
      <c r="F28" s="149">
        <v>298412511.49999952</v>
      </c>
      <c r="G28" s="151">
        <v>123.68065057736027</v>
      </c>
      <c r="H28" s="151">
        <v>132.69928174576594</v>
      </c>
      <c r="I28" s="150">
        <v>107.29186912124517</v>
      </c>
      <c r="J28" s="182">
        <v>4111011287.0200005</v>
      </c>
      <c r="K28" s="162">
        <v>3270602087.6300001</v>
      </c>
      <c r="L28" s="149">
        <v>3001663681.9699998</v>
      </c>
      <c r="M28" s="151">
        <v>125.69585589664294</v>
      </c>
      <c r="N28" s="151">
        <v>136.95775818301979</v>
      </c>
      <c r="O28" s="210">
        <v>108.95964485546546</v>
      </c>
    </row>
    <row r="29" spans="1:16" s="135" customFormat="1" ht="32.1" customHeight="1" x14ac:dyDescent="0.3">
      <c r="A29" s="251"/>
      <c r="B29" s="143" t="s">
        <v>36</v>
      </c>
      <c r="C29" s="144" t="s">
        <v>66</v>
      </c>
      <c r="D29" s="236">
        <v>3259023.8299999982</v>
      </c>
      <c r="E29" s="145">
        <v>3095371.3099999987</v>
      </c>
      <c r="F29" s="145">
        <v>2927077.1099999994</v>
      </c>
      <c r="G29" s="147">
        <v>105.28700771604682</v>
      </c>
      <c r="H29" s="147">
        <v>111.34055262384253</v>
      </c>
      <c r="I29" s="146">
        <v>105.74956496448429</v>
      </c>
      <c r="J29" s="137">
        <v>31997494.449999999</v>
      </c>
      <c r="K29" s="136">
        <v>27517592.68</v>
      </c>
      <c r="L29" s="145">
        <v>26678670.25</v>
      </c>
      <c r="M29" s="147">
        <v>116.28013693674602</v>
      </c>
      <c r="N29" s="147">
        <v>119.93661659355004</v>
      </c>
      <c r="O29" s="209">
        <v>103.14454364531156</v>
      </c>
    </row>
    <row r="30" spans="1:16" s="135" customFormat="1" ht="23.1" customHeight="1" x14ac:dyDescent="0.3">
      <c r="A30" s="251"/>
      <c r="B30" s="3" t="s">
        <v>37</v>
      </c>
      <c r="C30" s="148" t="s">
        <v>9</v>
      </c>
      <c r="D30" s="239">
        <v>3259023.8299999982</v>
      </c>
      <c r="E30" s="239">
        <v>3095371.3099999987</v>
      </c>
      <c r="F30" s="149">
        <v>2927077.1099999994</v>
      </c>
      <c r="G30" s="151">
        <v>105.28700771604682</v>
      </c>
      <c r="H30" s="151">
        <v>111.34055262384253</v>
      </c>
      <c r="I30" s="150">
        <v>105.74956496448429</v>
      </c>
      <c r="J30" s="182">
        <v>31997494.449999999</v>
      </c>
      <c r="K30" s="162">
        <v>27517592.68</v>
      </c>
      <c r="L30" s="149">
        <v>26678670.25</v>
      </c>
      <c r="M30" s="151">
        <v>116.28013693674602</v>
      </c>
      <c r="N30" s="151">
        <v>119.93661659355004</v>
      </c>
      <c r="O30" s="210">
        <v>103.14454364531156</v>
      </c>
    </row>
    <row r="31" spans="1:16" s="135" customFormat="1" ht="32.1" customHeight="1" x14ac:dyDescent="0.3">
      <c r="A31" s="251"/>
      <c r="B31" s="143" t="s">
        <v>38</v>
      </c>
      <c r="C31" s="164" t="s">
        <v>67</v>
      </c>
      <c r="D31" s="236">
        <v>24569643.050000101</v>
      </c>
      <c r="E31" s="145">
        <v>17735701.450000025</v>
      </c>
      <c r="F31" s="145">
        <v>14580239.350000003</v>
      </c>
      <c r="G31" s="147">
        <v>138.53211906654005</v>
      </c>
      <c r="H31" s="147">
        <v>168.51330393283354</v>
      </c>
      <c r="I31" s="146">
        <v>121.64204595173548</v>
      </c>
      <c r="J31" s="137">
        <v>370119039.77000004</v>
      </c>
      <c r="K31" s="136">
        <v>346856428.72000003</v>
      </c>
      <c r="L31" s="145">
        <v>336542382.16999996</v>
      </c>
      <c r="M31" s="147">
        <v>106.70669738942009</v>
      </c>
      <c r="N31" s="147">
        <v>109.97694774236169</v>
      </c>
      <c r="O31" s="209">
        <v>103.06470955708338</v>
      </c>
    </row>
    <row r="32" spans="1:16" s="135" customFormat="1" ht="23.1" customHeight="1" x14ac:dyDescent="0.3">
      <c r="A32" s="251"/>
      <c r="B32" s="3" t="s">
        <v>39</v>
      </c>
      <c r="C32" s="148" t="s">
        <v>10</v>
      </c>
      <c r="D32" s="239">
        <v>18521882.390000105</v>
      </c>
      <c r="E32" s="239">
        <v>11752683.360000014</v>
      </c>
      <c r="F32" s="149">
        <v>8269293.3799999952</v>
      </c>
      <c r="G32" s="151">
        <v>157.59705101082619</v>
      </c>
      <c r="H32" s="151">
        <v>223.98385858212367</v>
      </c>
      <c r="I32" s="150">
        <v>142.12439709086752</v>
      </c>
      <c r="J32" s="182">
        <v>300380072.34000003</v>
      </c>
      <c r="K32" s="162">
        <v>281831391.44</v>
      </c>
      <c r="L32" s="149">
        <v>262498292.31</v>
      </c>
      <c r="M32" s="151">
        <v>106.58148150396826</v>
      </c>
      <c r="N32" s="151">
        <v>114.43124817942174</v>
      </c>
      <c r="O32" s="210">
        <v>107.36503805791178</v>
      </c>
    </row>
    <row r="33" spans="1:15" s="135" customFormat="1" ht="20.100000000000001" customHeight="1" x14ac:dyDescent="0.3">
      <c r="A33" s="251"/>
      <c r="B33" s="165" t="s">
        <v>68</v>
      </c>
      <c r="C33" s="166" t="s">
        <v>69</v>
      </c>
      <c r="D33" s="239">
        <v>0</v>
      </c>
      <c r="E33" s="239">
        <v>42.579999999999927</v>
      </c>
      <c r="F33" s="167">
        <v>372.83000000000084</v>
      </c>
      <c r="G33" s="95">
        <v>0</v>
      </c>
      <c r="H33" s="95">
        <v>0</v>
      </c>
      <c r="I33" s="168">
        <v>11.420754767588399</v>
      </c>
      <c r="J33" s="182">
        <v>1290.0100000000002</v>
      </c>
      <c r="K33" s="162">
        <v>3724.15</v>
      </c>
      <c r="L33" s="167">
        <v>4254.9500000000007</v>
      </c>
      <c r="M33" s="95">
        <v>34.63904515124257</v>
      </c>
      <c r="N33" s="95">
        <v>30.317865074795236</v>
      </c>
      <c r="O33" s="218">
        <v>87.525117803969479</v>
      </c>
    </row>
    <row r="34" spans="1:15" s="135" customFormat="1" ht="23.1" customHeight="1" x14ac:dyDescent="0.3">
      <c r="A34" s="251"/>
      <c r="B34" s="3" t="s">
        <v>40</v>
      </c>
      <c r="C34" s="148" t="s">
        <v>11</v>
      </c>
      <c r="D34" s="239">
        <v>5641.6999999999534</v>
      </c>
      <c r="E34" s="239">
        <v>5532.4499999999534</v>
      </c>
      <c r="F34" s="149">
        <v>4590.3499999998603</v>
      </c>
      <c r="G34" s="151">
        <v>101.97471283066275</v>
      </c>
      <c r="H34" s="151">
        <v>122.90348230527357</v>
      </c>
      <c r="I34" s="150">
        <v>120.52348949426779</v>
      </c>
      <c r="J34" s="182">
        <v>824693.3</v>
      </c>
      <c r="K34" s="162">
        <v>779397.29999999993</v>
      </c>
      <c r="L34" s="149">
        <v>734702.32</v>
      </c>
      <c r="M34" s="151">
        <v>105.81167011997606</v>
      </c>
      <c r="N34" s="151">
        <v>112.24863152739195</v>
      </c>
      <c r="O34" s="210">
        <v>106.0834134837086</v>
      </c>
    </row>
    <row r="35" spans="1:15" s="135" customFormat="1" ht="20.100000000000001" customHeight="1" x14ac:dyDescent="0.3">
      <c r="A35" s="251"/>
      <c r="B35" s="165" t="s">
        <v>70</v>
      </c>
      <c r="C35" s="166" t="s">
        <v>71</v>
      </c>
      <c r="D35" s="239">
        <v>2386.210000000021</v>
      </c>
      <c r="E35" s="239">
        <v>1764.890000000014</v>
      </c>
      <c r="F35" s="167">
        <v>1650.4499999999534</v>
      </c>
      <c r="G35" s="95">
        <v>135.20446033463853</v>
      </c>
      <c r="H35" s="95">
        <v>144.57935714502642</v>
      </c>
      <c r="I35" s="168">
        <v>106.93386652125565</v>
      </c>
      <c r="J35" s="182">
        <v>331138.21000000002</v>
      </c>
      <c r="K35" s="162">
        <v>310849.34000000003</v>
      </c>
      <c r="L35" s="167">
        <v>289807.52999999997</v>
      </c>
      <c r="M35" s="95">
        <v>106.52691429230636</v>
      </c>
      <c r="N35" s="95">
        <v>114.26142378012057</v>
      </c>
      <c r="O35" s="218">
        <v>107.26061534702016</v>
      </c>
    </row>
    <row r="36" spans="1:15" s="135" customFormat="1" ht="23.1" customHeight="1" x14ac:dyDescent="0.3">
      <c r="A36" s="251"/>
      <c r="B36" s="3" t="s">
        <v>41</v>
      </c>
      <c r="C36" s="169" t="s">
        <v>12</v>
      </c>
      <c r="D36" s="239">
        <v>1265647.4500000011</v>
      </c>
      <c r="E36" s="239">
        <v>1632868.2200000025</v>
      </c>
      <c r="F36" s="149">
        <v>1421619.6699999981</v>
      </c>
      <c r="G36" s="151">
        <v>77.510691585387036</v>
      </c>
      <c r="H36" s="151">
        <v>89.028555014295975</v>
      </c>
      <c r="I36" s="150">
        <v>114.85970927793963</v>
      </c>
      <c r="J36" s="182">
        <v>13977727.210000001</v>
      </c>
      <c r="K36" s="162">
        <v>16657590.920000002</v>
      </c>
      <c r="L36" s="149">
        <v>17130600.829999998</v>
      </c>
      <c r="M36" s="151">
        <v>83.912057134369817</v>
      </c>
      <c r="N36" s="151">
        <v>81.595078588962735</v>
      </c>
      <c r="O36" s="210">
        <v>97.238801401690253</v>
      </c>
    </row>
    <row r="37" spans="1:15" s="135" customFormat="1" ht="23.1" customHeight="1" x14ac:dyDescent="0.3">
      <c r="A37" s="251"/>
      <c r="B37" s="3" t="s">
        <v>42</v>
      </c>
      <c r="C37" s="169" t="s">
        <v>13</v>
      </c>
      <c r="D37" s="239">
        <v>4776471.5099999979</v>
      </c>
      <c r="E37" s="239">
        <v>4344617.4200000092</v>
      </c>
      <c r="F37" s="149">
        <v>4884735.9500000104</v>
      </c>
      <c r="G37" s="151">
        <v>109.93997970942139</v>
      </c>
      <c r="H37" s="151">
        <v>97.783617351926424</v>
      </c>
      <c r="I37" s="150">
        <v>88.94272821440839</v>
      </c>
      <c r="J37" s="182">
        <v>54936546.920000002</v>
      </c>
      <c r="K37" s="162">
        <v>47588049.060000002</v>
      </c>
      <c r="L37" s="149">
        <v>56178786.710000001</v>
      </c>
      <c r="M37" s="151">
        <v>115.44189771414008</v>
      </c>
      <c r="N37" s="151">
        <v>97.788774263829239</v>
      </c>
      <c r="O37" s="210">
        <v>84.708217900208197</v>
      </c>
    </row>
    <row r="38" spans="1:15" s="135" customFormat="1" ht="26.55" customHeight="1" x14ac:dyDescent="0.3">
      <c r="A38" s="251"/>
      <c r="B38" s="165" t="s">
        <v>72</v>
      </c>
      <c r="C38" s="170" t="s">
        <v>73</v>
      </c>
      <c r="D38" s="239">
        <v>105688.89000000013</v>
      </c>
      <c r="E38" s="239">
        <v>4580.7199999998556</v>
      </c>
      <c r="F38" s="167">
        <v>52354.089999999967</v>
      </c>
      <c r="G38" s="95">
        <v>2307.2549730174178</v>
      </c>
      <c r="H38" s="95">
        <v>201.87322518641847</v>
      </c>
      <c r="I38" s="168">
        <v>8.7494978902314191</v>
      </c>
      <c r="J38" s="182">
        <v>3070018.05</v>
      </c>
      <c r="K38" s="162">
        <v>585319.77999999991</v>
      </c>
      <c r="L38" s="167">
        <v>771819.65</v>
      </c>
      <c r="M38" s="95">
        <v>524.50270004543506</v>
      </c>
      <c r="N38" s="95">
        <v>397.76365501966683</v>
      </c>
      <c r="O38" s="218">
        <v>75.836340782461278</v>
      </c>
    </row>
    <row r="39" spans="1:15" s="135" customFormat="1" ht="35.1" customHeight="1" x14ac:dyDescent="0.3">
      <c r="A39" s="251"/>
      <c r="B39" s="143" t="s">
        <v>43</v>
      </c>
      <c r="C39" s="144" t="s">
        <v>127</v>
      </c>
      <c r="D39" s="236">
        <v>651470918.919999</v>
      </c>
      <c r="E39" s="145">
        <v>631042857.53000033</v>
      </c>
      <c r="F39" s="145">
        <v>504368221.65000027</v>
      </c>
      <c r="G39" s="147">
        <v>103.2371908098219</v>
      </c>
      <c r="H39" s="147">
        <v>129.16573466678057</v>
      </c>
      <c r="I39" s="146">
        <v>125.11550697337634</v>
      </c>
      <c r="J39" s="137">
        <v>7591620002.0699978</v>
      </c>
      <c r="K39" s="136">
        <v>7275550395.4500017</v>
      </c>
      <c r="L39" s="145">
        <v>6655928054.8899994</v>
      </c>
      <c r="M39" s="147">
        <v>104.34427073472902</v>
      </c>
      <c r="N39" s="147">
        <v>114.0580237566204</v>
      </c>
      <c r="O39" s="209">
        <v>109.30933050132319</v>
      </c>
    </row>
    <row r="40" spans="1:15" s="135" customFormat="1" ht="23.1" customHeight="1" x14ac:dyDescent="0.3">
      <c r="A40" s="251"/>
      <c r="B40" s="3" t="s">
        <v>44</v>
      </c>
      <c r="C40" s="169" t="s">
        <v>109</v>
      </c>
      <c r="D40" s="240">
        <v>466876435.73999906</v>
      </c>
      <c r="E40" s="131">
        <v>462154465.18000036</v>
      </c>
      <c r="F40" s="131">
        <v>396755680.97000021</v>
      </c>
      <c r="G40" s="172">
        <v>101.02172994437251</v>
      </c>
      <c r="H40" s="172">
        <v>117.67353515860579</v>
      </c>
      <c r="I40" s="150">
        <v>116.48338948798698</v>
      </c>
      <c r="J40" s="128">
        <v>5336357339.2699986</v>
      </c>
      <c r="K40" s="128">
        <v>5146943157.7900009</v>
      </c>
      <c r="L40" s="131">
        <v>4747438238.4499998</v>
      </c>
      <c r="M40" s="172">
        <v>103.68012965508112</v>
      </c>
      <c r="N40" s="172">
        <v>112.40498709494062</v>
      </c>
      <c r="O40" s="130">
        <v>108.41516833445812</v>
      </c>
    </row>
    <row r="41" spans="1:15" s="135" customFormat="1" ht="20.100000000000001" customHeight="1" x14ac:dyDescent="0.3">
      <c r="A41" s="251"/>
      <c r="B41" s="152" t="s">
        <v>45</v>
      </c>
      <c r="C41" s="153" t="s">
        <v>107</v>
      </c>
      <c r="D41" s="238">
        <v>447819422.97999907</v>
      </c>
      <c r="E41" s="154">
        <v>447178639.37000036</v>
      </c>
      <c r="F41" s="154">
        <v>379885612.53000021</v>
      </c>
      <c r="G41" s="157">
        <v>100.14329477161554</v>
      </c>
      <c r="H41" s="157">
        <v>117.88270158418648</v>
      </c>
      <c r="I41" s="155">
        <v>117.7140235429911</v>
      </c>
      <c r="J41" s="246">
        <v>5171422477.8699989</v>
      </c>
      <c r="K41" s="156">
        <v>4992949488.710001</v>
      </c>
      <c r="L41" s="154">
        <v>4525311420.3199997</v>
      </c>
      <c r="M41" s="157">
        <v>103.57450019399472</v>
      </c>
      <c r="N41" s="157">
        <v>114.27771478110363</v>
      </c>
      <c r="O41" s="216">
        <v>110.33383175111808</v>
      </c>
    </row>
    <row r="42" spans="1:15" s="135" customFormat="1" ht="20.100000000000001" customHeight="1" x14ac:dyDescent="0.3">
      <c r="A42" s="251"/>
      <c r="B42" s="158" t="s">
        <v>105</v>
      </c>
      <c r="C42" s="159" t="s">
        <v>102</v>
      </c>
      <c r="D42" s="239">
        <v>718767328.36999893</v>
      </c>
      <c r="E42" s="239">
        <v>717268396.93000031</v>
      </c>
      <c r="F42" s="173">
        <v>628973869.40000057</v>
      </c>
      <c r="G42" s="175">
        <v>100.20897776152056</v>
      </c>
      <c r="H42" s="175">
        <v>114.27618273802938</v>
      </c>
      <c r="I42" s="174">
        <v>114.03786895220733</v>
      </c>
      <c r="J42" s="182">
        <v>7927510038.6199989</v>
      </c>
      <c r="K42" s="162">
        <v>7850187721.4200001</v>
      </c>
      <c r="L42" s="173">
        <v>7427346998.6900005</v>
      </c>
      <c r="M42" s="175">
        <v>100.98497411710319</v>
      </c>
      <c r="N42" s="175">
        <v>106.73407395693528</v>
      </c>
      <c r="O42" s="219">
        <v>105.6930250169351</v>
      </c>
    </row>
    <row r="43" spans="1:15" s="135" customFormat="1" ht="20.100000000000001" customHeight="1" x14ac:dyDescent="0.3">
      <c r="A43" s="251"/>
      <c r="B43" s="158" t="s">
        <v>106</v>
      </c>
      <c r="C43" s="159" t="s">
        <v>1</v>
      </c>
      <c r="D43" s="239">
        <v>270947905.38999987</v>
      </c>
      <c r="E43" s="239">
        <v>270089757.55999994</v>
      </c>
      <c r="F43" s="173">
        <v>249088256.87000036</v>
      </c>
      <c r="G43" s="177">
        <v>100.31772690595618</v>
      </c>
      <c r="H43" s="177">
        <v>108.77586474556611</v>
      </c>
      <c r="I43" s="176">
        <v>108.43134917474664</v>
      </c>
      <c r="J43" s="182">
        <v>2756087560.7499995</v>
      </c>
      <c r="K43" s="162">
        <v>2857238232.7099996</v>
      </c>
      <c r="L43" s="173">
        <v>2902035578.3700004</v>
      </c>
      <c r="M43" s="177">
        <v>96.459844656913262</v>
      </c>
      <c r="N43" s="177">
        <v>94.970839823336135</v>
      </c>
      <c r="O43" s="220">
        <v>98.456347468863143</v>
      </c>
    </row>
    <row r="44" spans="1:15" s="135" customFormat="1" ht="23.1" customHeight="1" x14ac:dyDescent="0.3">
      <c r="A44" s="251"/>
      <c r="B44" s="152" t="s">
        <v>46</v>
      </c>
      <c r="C44" s="153" t="s">
        <v>103</v>
      </c>
      <c r="D44" s="239">
        <v>19057012.76000002</v>
      </c>
      <c r="E44" s="239">
        <v>14975825.810000012</v>
      </c>
      <c r="F44" s="154">
        <v>16870068.440000001</v>
      </c>
      <c r="G44" s="157">
        <v>127.251832398283</v>
      </c>
      <c r="H44" s="157">
        <v>112.96345849323669</v>
      </c>
      <c r="I44" s="155">
        <v>88.771577087923248</v>
      </c>
      <c r="J44" s="182">
        <v>164934861.40000004</v>
      </c>
      <c r="K44" s="162">
        <v>153993669.07999998</v>
      </c>
      <c r="L44" s="154">
        <v>222126818.13</v>
      </c>
      <c r="M44" s="157">
        <v>107.10496242174482</v>
      </c>
      <c r="N44" s="157">
        <v>74.252565623783312</v>
      </c>
      <c r="O44" s="216">
        <v>69.326914407010051</v>
      </c>
    </row>
    <row r="45" spans="1:15" s="135" customFormat="1" ht="23.1" customHeight="1" x14ac:dyDescent="0.3">
      <c r="A45" s="251"/>
      <c r="B45" s="4" t="s">
        <v>47</v>
      </c>
      <c r="C45" s="35" t="s">
        <v>110</v>
      </c>
      <c r="D45" s="239">
        <v>20231222.639999971</v>
      </c>
      <c r="E45" s="239">
        <v>11391851.200000001</v>
      </c>
      <c r="F45" s="178">
        <v>214369.09999999404</v>
      </c>
      <c r="G45" s="129">
        <v>177.59381056522199</v>
      </c>
      <c r="H45" s="129">
        <v>9437.5647609662647</v>
      </c>
      <c r="I45" s="179">
        <v>5314.1293218100545</v>
      </c>
      <c r="J45" s="182">
        <v>160186848.81999999</v>
      </c>
      <c r="K45" s="162">
        <v>83416196.309999987</v>
      </c>
      <c r="L45" s="178">
        <v>102998513.86</v>
      </c>
      <c r="M45" s="129">
        <v>192.03326920433639</v>
      </c>
      <c r="N45" s="129">
        <v>155.52345642358765</v>
      </c>
      <c r="O45" s="130">
        <v>80.987766894756234</v>
      </c>
    </row>
    <row r="46" spans="1:15" s="135" customFormat="1" ht="23.1" customHeight="1" x14ac:dyDescent="0.3">
      <c r="A46" s="251"/>
      <c r="B46" s="3" t="s">
        <v>48</v>
      </c>
      <c r="C46" s="36" t="s">
        <v>112</v>
      </c>
      <c r="D46" s="240">
        <v>130067655.51999988</v>
      </c>
      <c r="E46" s="131">
        <v>127054220.8900001</v>
      </c>
      <c r="F46" s="131">
        <v>79167809.540000007</v>
      </c>
      <c r="G46" s="129">
        <v>102.37177057864824</v>
      </c>
      <c r="H46" s="129">
        <v>164.29361412896287</v>
      </c>
      <c r="I46" s="171">
        <v>160.4872253359558</v>
      </c>
      <c r="J46" s="128">
        <v>1668060301.97</v>
      </c>
      <c r="K46" s="128">
        <v>1659089973.2500002</v>
      </c>
      <c r="L46" s="131">
        <v>1446286287.8200002</v>
      </c>
      <c r="M46" s="129">
        <v>100.54067765248607</v>
      </c>
      <c r="N46" s="129">
        <v>115.33403282722688</v>
      </c>
      <c r="O46" s="130">
        <v>114.71380094122034</v>
      </c>
    </row>
    <row r="47" spans="1:15" s="135" customFormat="1" ht="20.100000000000001" customHeight="1" x14ac:dyDescent="0.3">
      <c r="A47" s="251"/>
      <c r="B47" s="158" t="s">
        <v>77</v>
      </c>
      <c r="C47" s="180" t="s">
        <v>102</v>
      </c>
      <c r="D47" s="239">
        <v>137358136.56999987</v>
      </c>
      <c r="E47" s="239">
        <v>132128400.05000009</v>
      </c>
      <c r="F47" s="181">
        <v>80232125.250000015</v>
      </c>
      <c r="G47" s="177">
        <v>103.9580714804847</v>
      </c>
      <c r="H47" s="177">
        <v>171.20092000803612</v>
      </c>
      <c r="I47" s="176">
        <v>164.68266250992781</v>
      </c>
      <c r="J47" s="182">
        <v>1728740991.8700001</v>
      </c>
      <c r="K47" s="162">
        <v>1710926876.5900002</v>
      </c>
      <c r="L47" s="181">
        <v>1491115726.5100002</v>
      </c>
      <c r="M47" s="177">
        <v>101.04119676438216</v>
      </c>
      <c r="N47" s="177">
        <v>115.93607130119732</v>
      </c>
      <c r="O47" s="220">
        <v>114.74138768521169</v>
      </c>
    </row>
    <row r="48" spans="1:15" s="135" customFormat="1" ht="20.100000000000001" customHeight="1" x14ac:dyDescent="0.3">
      <c r="A48" s="251"/>
      <c r="B48" s="158" t="s">
        <v>111</v>
      </c>
      <c r="C48" s="180" t="s">
        <v>1</v>
      </c>
      <c r="D48" s="239">
        <v>7290481.0500000035</v>
      </c>
      <c r="E48" s="239">
        <v>5074179.1599999852</v>
      </c>
      <c r="F48" s="160">
        <v>1064315.7100000032</v>
      </c>
      <c r="G48" s="163">
        <v>143.67803776956163</v>
      </c>
      <c r="H48" s="163">
        <v>684.99233653142085</v>
      </c>
      <c r="I48" s="161">
        <v>476.75507486401472</v>
      </c>
      <c r="J48" s="182">
        <v>60680689.899999999</v>
      </c>
      <c r="K48" s="162">
        <v>51836903.339999996</v>
      </c>
      <c r="L48" s="160">
        <v>44829438.690000005</v>
      </c>
      <c r="M48" s="163">
        <v>117.06079258244519</v>
      </c>
      <c r="N48" s="163">
        <v>135.35902227019383</v>
      </c>
      <c r="O48" s="217">
        <v>115.63139056559977</v>
      </c>
    </row>
    <row r="49" spans="1:15" s="135" customFormat="1" ht="23.1" customHeight="1" x14ac:dyDescent="0.3">
      <c r="A49" s="251"/>
      <c r="B49" s="3" t="s">
        <v>49</v>
      </c>
      <c r="C49" s="169" t="s">
        <v>74</v>
      </c>
      <c r="D49" s="239">
        <v>26673005.709999979</v>
      </c>
      <c r="E49" s="239">
        <v>22906665.049999923</v>
      </c>
      <c r="F49" s="149">
        <v>21137974.930000037</v>
      </c>
      <c r="G49" s="129">
        <v>116.44211696368289</v>
      </c>
      <c r="H49" s="129">
        <v>126.18524621364915</v>
      </c>
      <c r="I49" s="179">
        <v>108.36735839576419</v>
      </c>
      <c r="J49" s="182">
        <v>326495083.11000001</v>
      </c>
      <c r="K49" s="162">
        <v>288538344.79999995</v>
      </c>
      <c r="L49" s="149">
        <v>271348429.5</v>
      </c>
      <c r="M49" s="129">
        <v>113.15483331558922</v>
      </c>
      <c r="N49" s="129">
        <v>120.32318879147962</v>
      </c>
      <c r="O49" s="130">
        <v>106.33499715906775</v>
      </c>
    </row>
    <row r="50" spans="1:15" s="135" customFormat="1" ht="20.100000000000001" customHeight="1" x14ac:dyDescent="0.3">
      <c r="A50" s="251"/>
      <c r="B50" s="165" t="s">
        <v>108</v>
      </c>
      <c r="C50" s="166" t="s">
        <v>75</v>
      </c>
      <c r="D50" s="239">
        <v>24809516.399999976</v>
      </c>
      <c r="E50" s="239">
        <v>22740588.689999968</v>
      </c>
      <c r="F50" s="167">
        <v>20967517.75000003</v>
      </c>
      <c r="G50" s="95">
        <v>109.09795141279612</v>
      </c>
      <c r="H50" s="95">
        <v>118.32357409116747</v>
      </c>
      <c r="I50" s="168">
        <v>108.45627489691734</v>
      </c>
      <c r="J50" s="182">
        <v>312380485.35000002</v>
      </c>
      <c r="K50" s="162">
        <v>285872536.26999998</v>
      </c>
      <c r="L50" s="167">
        <v>265362799.72999999</v>
      </c>
      <c r="M50" s="95">
        <v>109.27264627301025</v>
      </c>
      <c r="N50" s="95">
        <v>117.7182655850177</v>
      </c>
      <c r="O50" s="218">
        <v>107.72894187160678</v>
      </c>
    </row>
    <row r="51" spans="1:15" s="135" customFormat="1" ht="23.1" customHeight="1" x14ac:dyDescent="0.3">
      <c r="A51" s="251"/>
      <c r="B51" s="3" t="s">
        <v>89</v>
      </c>
      <c r="C51" s="169" t="s">
        <v>76</v>
      </c>
      <c r="D51" s="239">
        <v>6149937.9600000437</v>
      </c>
      <c r="E51" s="239">
        <v>5739640.000000014</v>
      </c>
      <c r="F51" s="149">
        <v>5482146.710000026</v>
      </c>
      <c r="G51" s="151">
        <v>107.14849642137885</v>
      </c>
      <c r="H51" s="151">
        <v>112.18119990809248</v>
      </c>
      <c r="I51" s="150">
        <v>104.69694270549697</v>
      </c>
      <c r="J51" s="182">
        <v>80023406.75</v>
      </c>
      <c r="K51" s="162">
        <v>76141903.299999997</v>
      </c>
      <c r="L51" s="149">
        <v>69468880.12000002</v>
      </c>
      <c r="M51" s="151">
        <v>105.09772317446129</v>
      </c>
      <c r="N51" s="151">
        <v>115.19317226903351</v>
      </c>
      <c r="O51" s="210">
        <v>109.60577335991748</v>
      </c>
    </row>
    <row r="52" spans="1:15" s="135" customFormat="1" ht="20.100000000000001" customHeight="1" x14ac:dyDescent="0.3">
      <c r="A52" s="251"/>
      <c r="B52" s="165" t="s">
        <v>97</v>
      </c>
      <c r="C52" s="166" t="s">
        <v>78</v>
      </c>
      <c r="D52" s="239">
        <v>3899481.530000004</v>
      </c>
      <c r="E52" s="239">
        <v>3817679.7299999879</v>
      </c>
      <c r="F52" s="167">
        <v>3214824.7499999967</v>
      </c>
      <c r="G52" s="95">
        <v>102.14270986005461</v>
      </c>
      <c r="H52" s="95">
        <v>121.29686167185343</v>
      </c>
      <c r="I52" s="168">
        <v>118.75234349866169</v>
      </c>
      <c r="J52" s="182">
        <v>49655782.650000006</v>
      </c>
      <c r="K52" s="162">
        <v>45407163.200000003</v>
      </c>
      <c r="L52" s="167">
        <v>37488190.629999995</v>
      </c>
      <c r="M52" s="95">
        <v>109.35671632091741</v>
      </c>
      <c r="N52" s="95">
        <v>132.45713334124713</v>
      </c>
      <c r="O52" s="218">
        <v>121.12391245594776</v>
      </c>
    </row>
    <row r="53" spans="1:15" s="135" customFormat="1" ht="23.1" customHeight="1" x14ac:dyDescent="0.3">
      <c r="A53" s="251"/>
      <c r="B53" s="3" t="s">
        <v>98</v>
      </c>
      <c r="C53" s="169" t="s">
        <v>14</v>
      </c>
      <c r="D53" s="239">
        <v>1472661.3499999985</v>
      </c>
      <c r="E53" s="239">
        <v>1796015.2099999986</v>
      </c>
      <c r="F53" s="149">
        <v>1610240.399999999</v>
      </c>
      <c r="G53" s="151">
        <v>81.996040000128929</v>
      </c>
      <c r="H53" s="151">
        <v>91.455993154810884</v>
      </c>
      <c r="I53" s="150">
        <v>111.53708539420573</v>
      </c>
      <c r="J53" s="182">
        <v>20497022.150000002</v>
      </c>
      <c r="K53" s="162">
        <v>21420819.999999996</v>
      </c>
      <c r="L53" s="149">
        <v>18387705.140000001</v>
      </c>
      <c r="M53" s="151">
        <v>95.687383349470309</v>
      </c>
      <c r="N53" s="151">
        <v>111.47134454212812</v>
      </c>
      <c r="O53" s="210">
        <v>116.49534206093972</v>
      </c>
    </row>
    <row r="54" spans="1:15" s="135" customFormat="1" ht="32.1" customHeight="1" x14ac:dyDescent="0.3">
      <c r="A54" s="251"/>
      <c r="B54" s="143" t="s">
        <v>50</v>
      </c>
      <c r="C54" s="144" t="s">
        <v>88</v>
      </c>
      <c r="D54" s="236">
        <v>15261360.489999987</v>
      </c>
      <c r="E54" s="145">
        <v>24745916.24999997</v>
      </c>
      <c r="F54" s="145">
        <v>27639788.089999996</v>
      </c>
      <c r="G54" s="147">
        <v>61.672238505211972</v>
      </c>
      <c r="H54" s="147">
        <v>55.215186311509775</v>
      </c>
      <c r="I54" s="146">
        <v>89.530050554016299</v>
      </c>
      <c r="J54" s="137">
        <v>216693258.44999996</v>
      </c>
      <c r="K54" s="136">
        <v>223099682.68999991</v>
      </c>
      <c r="L54" s="145">
        <v>289237892.79000008</v>
      </c>
      <c r="M54" s="147">
        <v>97.128447623611478</v>
      </c>
      <c r="N54" s="147">
        <v>74.918696288293447</v>
      </c>
      <c r="O54" s="209">
        <v>77.133628840250353</v>
      </c>
    </row>
    <row r="55" spans="1:15" s="135" customFormat="1" ht="23.1" customHeight="1" x14ac:dyDescent="0.3">
      <c r="A55" s="251"/>
      <c r="B55" s="3" t="s">
        <v>100</v>
      </c>
      <c r="C55" s="36" t="s">
        <v>101</v>
      </c>
      <c r="D55" s="239">
        <v>15261360.489999987</v>
      </c>
      <c r="E55" s="239">
        <v>24745916.24999997</v>
      </c>
      <c r="F55" s="131">
        <v>27639788.089999996</v>
      </c>
      <c r="G55" s="129">
        <v>61.672238505211972</v>
      </c>
      <c r="H55" s="129">
        <v>55.215186311509775</v>
      </c>
      <c r="I55" s="179">
        <v>89.530050554016299</v>
      </c>
      <c r="J55" s="182">
        <v>216693258.44999996</v>
      </c>
      <c r="K55" s="162">
        <v>223099682.68999991</v>
      </c>
      <c r="L55" s="131">
        <v>289237892.79000008</v>
      </c>
      <c r="M55" s="129">
        <v>97.128447623611478</v>
      </c>
      <c r="N55" s="129">
        <v>74.918696288293447</v>
      </c>
      <c r="O55" s="130">
        <v>77.133628840250353</v>
      </c>
    </row>
    <row r="56" spans="1:15" s="135" customFormat="1" ht="32.1" customHeight="1" x14ac:dyDescent="0.3">
      <c r="A56" s="251"/>
      <c r="B56" s="143" t="s">
        <v>52</v>
      </c>
      <c r="C56" s="183" t="s">
        <v>15</v>
      </c>
      <c r="D56" s="236">
        <v>0</v>
      </c>
      <c r="E56" s="145">
        <v>0</v>
      </c>
      <c r="F56" s="145">
        <v>30.539999999999964</v>
      </c>
      <c r="G56" s="253" t="s">
        <v>163</v>
      </c>
      <c r="H56" s="147">
        <v>0</v>
      </c>
      <c r="I56" s="146">
        <v>0</v>
      </c>
      <c r="J56" s="137">
        <v>20.149999999999999</v>
      </c>
      <c r="K56" s="136">
        <v>0</v>
      </c>
      <c r="L56" s="145">
        <v>1557.1399999999999</v>
      </c>
      <c r="M56" s="253" t="s">
        <v>163</v>
      </c>
      <c r="N56" s="147">
        <v>1.2940390716313241</v>
      </c>
      <c r="O56" s="209">
        <v>0</v>
      </c>
    </row>
    <row r="57" spans="1:15" s="135" customFormat="1" ht="23.1" customHeight="1" x14ac:dyDescent="0.3">
      <c r="A57" s="251"/>
      <c r="B57" s="120" t="s">
        <v>51</v>
      </c>
      <c r="C57" s="139" t="s">
        <v>115</v>
      </c>
      <c r="D57" s="121">
        <v>10449104.819999995</v>
      </c>
      <c r="E57" s="122">
        <v>9876849.4300000034</v>
      </c>
      <c r="F57" s="122">
        <v>9221012.3899999931</v>
      </c>
      <c r="G57" s="141">
        <v>105.79390618491986</v>
      </c>
      <c r="H57" s="141">
        <v>113.31841210116846</v>
      </c>
      <c r="I57" s="184">
        <v>107.1124190301626</v>
      </c>
      <c r="J57" s="121">
        <v>130356024.54000001</v>
      </c>
      <c r="K57" s="123">
        <v>121828183.02</v>
      </c>
      <c r="L57" s="122">
        <v>113055010.77000001</v>
      </c>
      <c r="M57" s="141">
        <v>106.99989223232529</v>
      </c>
      <c r="N57" s="141">
        <v>115.30318174503323</v>
      </c>
      <c r="O57" s="208">
        <v>107.76009147250288</v>
      </c>
    </row>
    <row r="58" spans="1:15" s="135" customFormat="1" ht="33" customHeight="1" x14ac:dyDescent="0.3">
      <c r="A58" s="251"/>
      <c r="B58" s="143" t="s">
        <v>53</v>
      </c>
      <c r="C58" s="185" t="s">
        <v>99</v>
      </c>
      <c r="D58" s="236">
        <v>7435536.6699999962</v>
      </c>
      <c r="E58" s="145">
        <v>6853642.2900000047</v>
      </c>
      <c r="F58" s="145">
        <v>6485370.7999999933</v>
      </c>
      <c r="G58" s="147">
        <v>108.4902939981128</v>
      </c>
      <c r="H58" s="147">
        <v>114.65091047685361</v>
      </c>
      <c r="I58" s="186">
        <v>105.67849551485958</v>
      </c>
      <c r="J58" s="137">
        <v>94274654.950000003</v>
      </c>
      <c r="K58" s="136">
        <v>88756998.710000008</v>
      </c>
      <c r="L58" s="145">
        <v>80466623.570000008</v>
      </c>
      <c r="M58" s="147">
        <v>106.21658722150814</v>
      </c>
      <c r="N58" s="147">
        <v>117.15994876806037</v>
      </c>
      <c r="O58" s="209">
        <v>110.30287437472506</v>
      </c>
    </row>
    <row r="59" spans="1:15" s="135" customFormat="1" ht="23.1" customHeight="1" x14ac:dyDescent="0.3">
      <c r="A59" s="251"/>
      <c r="B59" s="3" t="s">
        <v>90</v>
      </c>
      <c r="C59" s="187" t="s">
        <v>79</v>
      </c>
      <c r="D59" s="239">
        <v>3569355.9499999955</v>
      </c>
      <c r="E59" s="239">
        <v>3378727.3200000003</v>
      </c>
      <c r="F59" s="149">
        <v>3457049.3799999952</v>
      </c>
      <c r="G59" s="129">
        <v>105.64202470177426</v>
      </c>
      <c r="H59" s="129">
        <v>103.24862498782127</v>
      </c>
      <c r="I59" s="179">
        <v>97.734424609231496</v>
      </c>
      <c r="J59" s="182">
        <v>43942271.460000001</v>
      </c>
      <c r="K59" s="162">
        <v>43317583.829999998</v>
      </c>
      <c r="L59" s="149">
        <v>39707619.579999998</v>
      </c>
      <c r="M59" s="151">
        <v>101.44211097380591</v>
      </c>
      <c r="N59" s="151">
        <v>110.66458257833447</v>
      </c>
      <c r="O59" s="210">
        <v>109.09136404595321</v>
      </c>
    </row>
    <row r="60" spans="1:15" s="135" customFormat="1" ht="29.1" customHeight="1" x14ac:dyDescent="0.3">
      <c r="A60" s="251"/>
      <c r="B60" s="3" t="s">
        <v>91</v>
      </c>
      <c r="C60" s="188" t="s">
        <v>118</v>
      </c>
      <c r="D60" s="239">
        <v>2825694.7100000009</v>
      </c>
      <c r="E60" s="239">
        <v>2556816.9600000046</v>
      </c>
      <c r="F60" s="149">
        <v>2228795.9199999981</v>
      </c>
      <c r="G60" s="129">
        <v>110.51611258085505</v>
      </c>
      <c r="H60" s="129">
        <v>126.78122230230946</v>
      </c>
      <c r="I60" s="179">
        <v>114.71741028671691</v>
      </c>
      <c r="J60" s="182">
        <v>39021833.5</v>
      </c>
      <c r="K60" s="162">
        <v>35753208.090000004</v>
      </c>
      <c r="L60" s="149">
        <v>32660380.32</v>
      </c>
      <c r="M60" s="129">
        <v>109.14218774933995</v>
      </c>
      <c r="N60" s="129">
        <v>119.47758451577026</v>
      </c>
      <c r="O60" s="130">
        <v>109.46966244635574</v>
      </c>
    </row>
    <row r="61" spans="1:15" s="135" customFormat="1" ht="26.1" customHeight="1" x14ac:dyDescent="0.3">
      <c r="A61" s="251"/>
      <c r="B61" s="3" t="s">
        <v>92</v>
      </c>
      <c r="C61" s="188" t="s">
        <v>80</v>
      </c>
      <c r="D61" s="239">
        <v>1040486.0099999998</v>
      </c>
      <c r="E61" s="239">
        <v>918098.00999999978</v>
      </c>
      <c r="F61" s="149">
        <v>799525.5</v>
      </c>
      <c r="G61" s="129">
        <v>113.33060290589236</v>
      </c>
      <c r="H61" s="129">
        <v>130.13793931525632</v>
      </c>
      <c r="I61" s="179">
        <v>114.83036000727928</v>
      </c>
      <c r="J61" s="182">
        <v>11310549.99</v>
      </c>
      <c r="K61" s="162">
        <v>9686206.7899999991</v>
      </c>
      <c r="L61" s="149">
        <v>8098623.6699999999</v>
      </c>
      <c r="M61" s="129">
        <v>116.7696523026637</v>
      </c>
      <c r="N61" s="129">
        <v>139.66015030304527</v>
      </c>
      <c r="O61" s="130">
        <v>119.60312251427283</v>
      </c>
    </row>
    <row r="62" spans="1:15" s="135" customFormat="1" ht="21" customHeight="1" x14ac:dyDescent="0.3">
      <c r="A62" s="251"/>
      <c r="B62" s="143" t="s">
        <v>54</v>
      </c>
      <c r="C62" s="183" t="s">
        <v>81</v>
      </c>
      <c r="D62" s="236">
        <v>5058.7200000000012</v>
      </c>
      <c r="E62" s="145">
        <v>4784.7299999999996</v>
      </c>
      <c r="F62" s="145">
        <v>5331.2899999999936</v>
      </c>
      <c r="G62" s="147">
        <v>105.72634192524974</v>
      </c>
      <c r="H62" s="147">
        <v>94.887353717393111</v>
      </c>
      <c r="I62" s="146">
        <v>89.748072230173278</v>
      </c>
      <c r="J62" s="137">
        <v>55859.4</v>
      </c>
      <c r="K62" s="136">
        <v>36047.97</v>
      </c>
      <c r="L62" s="145">
        <v>45549.399999999994</v>
      </c>
      <c r="M62" s="147">
        <v>154.95851777506473</v>
      </c>
      <c r="N62" s="147">
        <v>122.63476577078953</v>
      </c>
      <c r="O62" s="209">
        <v>79.140383846988115</v>
      </c>
    </row>
    <row r="63" spans="1:15" s="135" customFormat="1" ht="21" customHeight="1" x14ac:dyDescent="0.3">
      <c r="A63" s="251"/>
      <c r="B63" s="143" t="s">
        <v>55</v>
      </c>
      <c r="C63" s="183" t="s">
        <v>119</v>
      </c>
      <c r="D63" s="236">
        <v>2697562.1899999995</v>
      </c>
      <c r="E63" s="145">
        <v>2459673.0699999994</v>
      </c>
      <c r="F63" s="145">
        <v>2446674.7299999995</v>
      </c>
      <c r="G63" s="147">
        <v>109.67157476745477</v>
      </c>
      <c r="H63" s="147">
        <v>110.25422206408287</v>
      </c>
      <c r="I63" s="186">
        <v>100.53126555159213</v>
      </c>
      <c r="J63" s="137">
        <v>32618852.219999999</v>
      </c>
      <c r="K63" s="136">
        <v>28767685.630000003</v>
      </c>
      <c r="L63" s="145">
        <v>29332617.23</v>
      </c>
      <c r="M63" s="147">
        <v>113.38712692961251</v>
      </c>
      <c r="N63" s="147">
        <v>111.20334733253532</v>
      </c>
      <c r="O63" s="209">
        <v>98.074049800703719</v>
      </c>
    </row>
    <row r="64" spans="1:15" s="135" customFormat="1" ht="21" customHeight="1" x14ac:dyDescent="0.3">
      <c r="A64" s="251"/>
      <c r="B64" s="143" t="s">
        <v>57</v>
      </c>
      <c r="C64" s="183" t="s">
        <v>159</v>
      </c>
      <c r="D64" s="236">
        <v>310947.24000000022</v>
      </c>
      <c r="E64" s="145">
        <v>558749.3400000002</v>
      </c>
      <c r="F64" s="145">
        <v>283635.57000000018</v>
      </c>
      <c r="G64" s="147">
        <v>55.650578486589374</v>
      </c>
      <c r="H64" s="147">
        <v>109.62914136615518</v>
      </c>
      <c r="I64" s="186">
        <v>196.99551082397736</v>
      </c>
      <c r="J64" s="137">
        <v>3406657.9699999997</v>
      </c>
      <c r="K64" s="136">
        <v>4267450.71</v>
      </c>
      <c r="L64" s="145">
        <v>3210220.5700000003</v>
      </c>
      <c r="M64" s="147">
        <v>79.82887680500005</v>
      </c>
      <c r="N64" s="147">
        <v>106.11912470550268</v>
      </c>
      <c r="O64" s="209">
        <v>132.93325542425265</v>
      </c>
    </row>
    <row r="65" spans="1:15" s="135" customFormat="1" ht="23.1" customHeight="1" x14ac:dyDescent="0.3">
      <c r="A65" s="251"/>
      <c r="B65" s="3" t="s">
        <v>58</v>
      </c>
      <c r="C65" s="148" t="s">
        <v>16</v>
      </c>
      <c r="D65" s="239">
        <v>310947.24000000022</v>
      </c>
      <c r="E65" s="239">
        <v>558749.3400000002</v>
      </c>
      <c r="F65" s="189">
        <v>283635.57000000018</v>
      </c>
      <c r="G65" s="151">
        <v>55.650578486589374</v>
      </c>
      <c r="H65" s="151">
        <v>109.62914136615518</v>
      </c>
      <c r="I65" s="179">
        <v>196.99551082397736</v>
      </c>
      <c r="J65" s="182">
        <v>3406657.9699999997</v>
      </c>
      <c r="K65" s="162">
        <v>4267450.71</v>
      </c>
      <c r="L65" s="189">
        <v>3210220.5700000003</v>
      </c>
      <c r="M65" s="151">
        <v>79.82887680500005</v>
      </c>
      <c r="N65" s="151">
        <v>106.11912470550268</v>
      </c>
      <c r="O65" s="210">
        <v>132.93325542425265</v>
      </c>
    </row>
    <row r="66" spans="1:15" s="135" customFormat="1" ht="20.100000000000001" customHeight="1" x14ac:dyDescent="0.3">
      <c r="A66" s="251"/>
      <c r="B66" s="165" t="s">
        <v>158</v>
      </c>
      <c r="C66" s="166" t="s">
        <v>82</v>
      </c>
      <c r="D66" s="239">
        <v>310947.24000000022</v>
      </c>
      <c r="E66" s="239">
        <v>558749.3400000002</v>
      </c>
      <c r="F66" s="190">
        <v>283635.57000000018</v>
      </c>
      <c r="G66" s="95">
        <v>55.650578486589374</v>
      </c>
      <c r="H66" s="95">
        <v>109.62914136615518</v>
      </c>
      <c r="I66" s="191">
        <v>196.99551082397736</v>
      </c>
      <c r="J66" s="182">
        <v>3406657.9699999997</v>
      </c>
      <c r="K66" s="162">
        <v>4267450.71</v>
      </c>
      <c r="L66" s="190">
        <v>3210220.5700000003</v>
      </c>
      <c r="M66" s="95">
        <v>79.82887680500005</v>
      </c>
      <c r="N66" s="95">
        <v>106.11912470550268</v>
      </c>
      <c r="O66" s="218">
        <v>132.93325542425265</v>
      </c>
    </row>
    <row r="67" spans="1:15" s="135" customFormat="1" ht="23.1" customHeight="1" x14ac:dyDescent="0.3">
      <c r="A67" s="251"/>
      <c r="B67" s="120" t="s">
        <v>56</v>
      </c>
      <c r="C67" s="139" t="s">
        <v>116</v>
      </c>
      <c r="D67" s="121">
        <v>58453962.169999868</v>
      </c>
      <c r="E67" s="122">
        <v>52618762.730000004</v>
      </c>
      <c r="F67" s="122">
        <v>49270357.399999961</v>
      </c>
      <c r="G67" s="141">
        <v>111.08957933872701</v>
      </c>
      <c r="H67" s="141">
        <v>118.63920875475506</v>
      </c>
      <c r="I67" s="140">
        <v>106.79598344054237</v>
      </c>
      <c r="J67" s="121">
        <v>693773722.88999987</v>
      </c>
      <c r="K67" s="123">
        <v>627942985.09000003</v>
      </c>
      <c r="L67" s="122">
        <v>591598441.13999999</v>
      </c>
      <c r="M67" s="141">
        <v>110.48355334211826</v>
      </c>
      <c r="N67" s="141">
        <v>117.27105324231584</v>
      </c>
      <c r="O67" s="208">
        <v>106.14344822815367</v>
      </c>
    </row>
    <row r="68" spans="1:15" s="135" customFormat="1" ht="35.1" customHeight="1" x14ac:dyDescent="0.3">
      <c r="A68" s="251"/>
      <c r="B68" s="143" t="s">
        <v>93</v>
      </c>
      <c r="C68" s="185" t="s">
        <v>120</v>
      </c>
      <c r="D68" s="236">
        <v>58453962.169999868</v>
      </c>
      <c r="E68" s="145">
        <v>52618762.730000004</v>
      </c>
      <c r="F68" s="145">
        <v>49270357.399999961</v>
      </c>
      <c r="G68" s="147">
        <v>111.08957933872701</v>
      </c>
      <c r="H68" s="147">
        <v>118.63920875475506</v>
      </c>
      <c r="I68" s="186">
        <v>106.79598344054237</v>
      </c>
      <c r="J68" s="137">
        <v>693773722.88999987</v>
      </c>
      <c r="K68" s="136">
        <v>627942985.09000003</v>
      </c>
      <c r="L68" s="145">
        <v>591598441.13999999</v>
      </c>
      <c r="M68" s="147">
        <v>110.48355334211826</v>
      </c>
      <c r="N68" s="147">
        <v>117.27105324231584</v>
      </c>
      <c r="O68" s="209">
        <v>106.14344822815367</v>
      </c>
    </row>
    <row r="69" spans="1:15" ht="23.1" customHeight="1" x14ac:dyDescent="0.3">
      <c r="A69" s="251"/>
      <c r="B69" s="3" t="s">
        <v>94</v>
      </c>
      <c r="C69" s="133" t="s">
        <v>17</v>
      </c>
      <c r="D69" s="239">
        <v>35958.659999999974</v>
      </c>
      <c r="E69" s="239">
        <v>32564.919999999984</v>
      </c>
      <c r="F69" s="131">
        <v>30866.789999999979</v>
      </c>
      <c r="G69" s="129">
        <v>110.4214596565875</v>
      </c>
      <c r="H69" s="129">
        <v>116.49627317903806</v>
      </c>
      <c r="I69" s="179">
        <v>105.50147909776173</v>
      </c>
      <c r="J69" s="182">
        <v>417285.56</v>
      </c>
      <c r="K69" s="162">
        <v>382337.85</v>
      </c>
      <c r="L69" s="131">
        <v>372427.68</v>
      </c>
      <c r="M69" s="129">
        <v>109.14053107742276</v>
      </c>
      <c r="N69" s="129">
        <v>112.04472234716818</v>
      </c>
      <c r="O69" s="130">
        <v>102.6609649422406</v>
      </c>
    </row>
    <row r="70" spans="1:15" ht="31.35" customHeight="1" x14ac:dyDescent="0.3">
      <c r="A70" s="251"/>
      <c r="B70" s="3" t="s">
        <v>95</v>
      </c>
      <c r="C70" s="133" t="s">
        <v>18</v>
      </c>
      <c r="D70" s="239">
        <v>59875.850000000093</v>
      </c>
      <c r="E70" s="239">
        <v>54033.020000000019</v>
      </c>
      <c r="F70" s="131">
        <v>51638.489999999874</v>
      </c>
      <c r="G70" s="129">
        <v>110.81344333520515</v>
      </c>
      <c r="H70" s="129">
        <v>115.95197690714861</v>
      </c>
      <c r="I70" s="179">
        <v>104.63710306014011</v>
      </c>
      <c r="J70" s="182">
        <v>699006.67</v>
      </c>
      <c r="K70" s="162">
        <v>641599.57999999996</v>
      </c>
      <c r="L70" s="131">
        <v>625046.0199999999</v>
      </c>
      <c r="M70" s="129">
        <v>108.94749494692626</v>
      </c>
      <c r="N70" s="129">
        <v>111.83283272486082</v>
      </c>
      <c r="O70" s="130">
        <v>102.64837459488183</v>
      </c>
    </row>
    <row r="71" spans="1:15" ht="29.1" customHeight="1" x14ac:dyDescent="0.3">
      <c r="A71" s="251"/>
      <c r="B71" s="3" t="s">
        <v>113</v>
      </c>
      <c r="C71" s="133" t="s">
        <v>19</v>
      </c>
      <c r="D71" s="239">
        <v>53137255.269999862</v>
      </c>
      <c r="E71" s="239">
        <v>47792752.24000001</v>
      </c>
      <c r="F71" s="131">
        <v>44703283.729999959</v>
      </c>
      <c r="G71" s="129">
        <v>111.18266427336401</v>
      </c>
      <c r="H71" s="129">
        <v>118.86655931349388</v>
      </c>
      <c r="I71" s="179">
        <v>106.91105496558129</v>
      </c>
      <c r="J71" s="182">
        <v>631012103.23999989</v>
      </c>
      <c r="K71" s="162">
        <v>570307591.51000011</v>
      </c>
      <c r="L71" s="131">
        <v>535426449.30000001</v>
      </c>
      <c r="M71" s="129">
        <v>110.64417037993005</v>
      </c>
      <c r="N71" s="129">
        <v>117.85224731892971</v>
      </c>
      <c r="O71" s="130">
        <v>106.51464683069032</v>
      </c>
    </row>
    <row r="72" spans="1:15" ht="29.1" customHeight="1" x14ac:dyDescent="0.3">
      <c r="A72" s="251"/>
      <c r="B72" s="5" t="s">
        <v>114</v>
      </c>
      <c r="C72" s="133" t="s">
        <v>20</v>
      </c>
      <c r="D72" s="239">
        <v>5220872.390000008</v>
      </c>
      <c r="E72" s="239">
        <v>4739412.549999997</v>
      </c>
      <c r="F72" s="192">
        <v>4484568.3900000006</v>
      </c>
      <c r="G72" s="193">
        <v>110.15863959764405</v>
      </c>
      <c r="H72" s="193">
        <v>116.41861459046692</v>
      </c>
      <c r="I72" s="179">
        <v>105.68269090439708</v>
      </c>
      <c r="J72" s="182">
        <v>61645327.420000002</v>
      </c>
      <c r="K72" s="162">
        <v>56611456.149999999</v>
      </c>
      <c r="L72" s="192">
        <v>55174518.140000001</v>
      </c>
      <c r="M72" s="193">
        <v>108.89196571213793</v>
      </c>
      <c r="N72" s="193">
        <v>111.72789450300399</v>
      </c>
      <c r="O72" s="221">
        <v>102.60435080983201</v>
      </c>
    </row>
    <row r="73" spans="1:15" ht="23.1" customHeight="1" x14ac:dyDescent="0.3">
      <c r="B73" s="134" t="s">
        <v>83</v>
      </c>
      <c r="C73" s="139" t="s">
        <v>160</v>
      </c>
      <c r="D73" s="121">
        <v>-25571213.52</v>
      </c>
      <c r="E73" s="122">
        <v>-27453965.690000024</v>
      </c>
      <c r="F73" s="212">
        <v>-26276837.02</v>
      </c>
      <c r="G73" s="194">
        <v>93.142148601555917</v>
      </c>
      <c r="H73" s="194">
        <v>97.31465587177432</v>
      </c>
      <c r="I73" s="184">
        <v>104.47971979696065</v>
      </c>
      <c r="J73" s="123">
        <v>-8273948.0300000003</v>
      </c>
      <c r="K73" s="123">
        <v>10739232.849999979</v>
      </c>
      <c r="L73" s="212">
        <v>-5967230.6199999833</v>
      </c>
      <c r="M73" s="194">
        <v>-77.044125456317076</v>
      </c>
      <c r="N73" s="194">
        <v>138.6564146233722</v>
      </c>
      <c r="O73" s="142">
        <v>-179.97013244311327</v>
      </c>
    </row>
    <row r="74" spans="1:15" ht="23.1" customHeight="1" x14ac:dyDescent="0.3">
      <c r="B74" s="195" t="s">
        <v>59</v>
      </c>
      <c r="C74" s="196" t="s">
        <v>161</v>
      </c>
      <c r="D74" s="199">
        <v>2299922337.5000005</v>
      </c>
      <c r="E74" s="197">
        <v>2062940067.0399988</v>
      </c>
      <c r="F74" s="213">
        <v>1845000735.9099989</v>
      </c>
      <c r="G74" s="201">
        <v>111.48759841579086</v>
      </c>
      <c r="H74" s="201">
        <v>124.65698754128806</v>
      </c>
      <c r="I74" s="198">
        <v>111.81242515995567</v>
      </c>
      <c r="J74" s="199">
        <v>25111008787.370007</v>
      </c>
      <c r="K74" s="200">
        <v>22505173328.329998</v>
      </c>
      <c r="L74" s="213">
        <v>21038828084.529999</v>
      </c>
      <c r="M74" s="201">
        <v>111.578828658741</v>
      </c>
      <c r="N74" s="201">
        <v>119.35554911366148</v>
      </c>
      <c r="O74" s="222">
        <v>106.96970970963071</v>
      </c>
    </row>
    <row r="75" spans="1:15" ht="35.1" customHeight="1" x14ac:dyDescent="0.3">
      <c r="B75" s="132" t="s">
        <v>84</v>
      </c>
      <c r="C75" s="202" t="s">
        <v>162</v>
      </c>
      <c r="D75" s="239">
        <v>888776.44</v>
      </c>
      <c r="E75" s="239">
        <v>888070.07000000007</v>
      </c>
      <c r="F75" s="214">
        <v>713695.59999999986</v>
      </c>
      <c r="G75" s="204">
        <v>100.07953989486435</v>
      </c>
      <c r="H75" s="204">
        <v>124.53158461394467</v>
      </c>
      <c r="I75" s="203">
        <v>124.43261104594174</v>
      </c>
      <c r="J75" s="182">
        <v>9831083.129999999</v>
      </c>
      <c r="K75" s="162">
        <v>9806818.6500000004</v>
      </c>
      <c r="L75" s="214">
        <v>10383230.419999998</v>
      </c>
      <c r="M75" s="204">
        <v>100.24742458146709</v>
      </c>
      <c r="N75" s="204">
        <v>94.682316893050327</v>
      </c>
      <c r="O75" s="223">
        <v>94.448627771086308</v>
      </c>
    </row>
    <row r="76" spans="1:15" ht="32.549999999999997" customHeight="1" thickBot="1" x14ac:dyDescent="0.35">
      <c r="B76" s="227" t="s">
        <v>85</v>
      </c>
      <c r="C76" s="228" t="s">
        <v>178</v>
      </c>
      <c r="D76" s="233">
        <v>2300811113.9400005</v>
      </c>
      <c r="E76" s="229">
        <v>2063828137.1099987</v>
      </c>
      <c r="F76" s="230">
        <v>1845714431.5099988</v>
      </c>
      <c r="G76" s="231">
        <v>111.4826895015518</v>
      </c>
      <c r="H76" s="231">
        <v>124.65693905084126</v>
      </c>
      <c r="I76" s="232">
        <v>111.81730509749326</v>
      </c>
      <c r="J76" s="233">
        <v>25120839870.500008</v>
      </c>
      <c r="K76" s="234">
        <v>22514980146.98</v>
      </c>
      <c r="L76" s="230">
        <v>21049211314.949997</v>
      </c>
      <c r="M76" s="231">
        <v>111.57389305479597</v>
      </c>
      <c r="N76" s="231">
        <v>119.34337821321684</v>
      </c>
      <c r="O76" s="235">
        <v>106.96353326544332</v>
      </c>
    </row>
    <row r="77" spans="1:15" x14ac:dyDescent="0.3">
      <c r="A77" s="251"/>
      <c r="B77" s="251"/>
      <c r="C77" s="251"/>
      <c r="D77" s="251"/>
      <c r="E77" s="251"/>
      <c r="F77" s="251"/>
      <c r="G77" s="251"/>
      <c r="H77" s="251"/>
      <c r="I77" s="251"/>
      <c r="J77" s="251"/>
      <c r="K77" s="251"/>
      <c r="L77" s="251"/>
      <c r="M77" s="251"/>
      <c r="N77" s="251"/>
      <c r="O77" s="251"/>
    </row>
    <row r="78" spans="1:15" ht="22.35" customHeight="1" x14ac:dyDescent="0.3">
      <c r="B78" s="21" t="s">
        <v>167</v>
      </c>
      <c r="C78" s="117"/>
      <c r="D78" s="205"/>
      <c r="E78" s="205"/>
      <c r="F78" s="205"/>
      <c r="G78" s="205"/>
      <c r="H78" s="205"/>
      <c r="I78" s="243"/>
      <c r="J78" s="2"/>
      <c r="K78" s="243"/>
      <c r="L78" s="243"/>
      <c r="M78" s="243"/>
      <c r="N78" s="243"/>
      <c r="O78" s="243"/>
    </row>
    <row r="79" spans="1:15" x14ac:dyDescent="0.3">
      <c r="B79" s="118"/>
      <c r="D79" s="206"/>
      <c r="E79" s="206"/>
      <c r="F79" s="206"/>
      <c r="J79" s="247"/>
      <c r="K79" s="206"/>
      <c r="L79" s="206"/>
    </row>
    <row r="80" spans="1:15" x14ac:dyDescent="0.3">
      <c r="B80" s="117"/>
      <c r="C80" s="117"/>
      <c r="D80" s="206"/>
      <c r="E80" s="206"/>
      <c r="F80" s="206"/>
      <c r="J80" s="247"/>
      <c r="K80" s="206"/>
      <c r="L80" s="206"/>
    </row>
    <row r="81" spans="2:12" x14ac:dyDescent="0.3">
      <c r="B81" s="118"/>
    </row>
    <row r="82" spans="2:12" x14ac:dyDescent="0.3">
      <c r="J82" s="2"/>
      <c r="K82" s="2"/>
      <c r="L82" s="2"/>
    </row>
  </sheetData>
  <pageMargins left="0.31496062992125984" right="0.31496062992125984" top="0.15748031496062992" bottom="0.15748031496062992" header="0.31496062992125984" footer="0.31496062992125984"/>
  <pageSetup paperSize="8" scale="58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I18"/>
  <sheetViews>
    <sheetView zoomScaleNormal="100" workbookViewId="0">
      <selection sqref="A1:XFD1048576"/>
    </sheetView>
  </sheetViews>
  <sheetFormatPr defaultColWidth="8.77734375" defaultRowHeight="11.4" x14ac:dyDescent="0.2"/>
  <cols>
    <col min="1" max="1" width="10.21875" style="6" customWidth="1"/>
    <col min="2" max="2" width="0.21875" style="6" customWidth="1"/>
    <col min="3" max="3" width="29.77734375" style="6" customWidth="1"/>
    <col min="4" max="4" width="22.5546875" style="6" customWidth="1"/>
    <col min="5" max="5" width="22.77734375" style="6" customWidth="1"/>
    <col min="6" max="6" width="21" style="6" customWidth="1"/>
    <col min="7" max="8" width="21.5546875" style="6" customWidth="1"/>
    <col min="9" max="9" width="13.44140625" style="6" bestFit="1" customWidth="1"/>
    <col min="10" max="10" width="11.5546875" style="6" customWidth="1"/>
    <col min="11" max="12" width="8.77734375" style="6"/>
    <col min="13" max="13" width="10.77734375" style="6" bestFit="1" customWidth="1"/>
    <col min="14" max="16384" width="8.77734375" style="6"/>
  </cols>
  <sheetData>
    <row r="1" spans="1:9" ht="15" x14ac:dyDescent="0.25">
      <c r="A1" s="21"/>
      <c r="B1" s="21"/>
      <c r="C1" s="21"/>
      <c r="D1" s="22"/>
      <c r="E1" s="22"/>
      <c r="F1" s="23"/>
      <c r="G1" s="24"/>
      <c r="H1" s="22"/>
      <c r="I1" s="21"/>
    </row>
    <row r="2" spans="1:9" ht="69.75" customHeight="1" x14ac:dyDescent="0.2">
      <c r="B2" s="255"/>
      <c r="C2" s="25"/>
      <c r="D2" s="26" t="s">
        <v>156</v>
      </c>
      <c r="E2" s="26" t="s">
        <v>147</v>
      </c>
    </row>
    <row r="3" spans="1:9" ht="23.1" customHeight="1" x14ac:dyDescent="0.25">
      <c r="B3" s="255"/>
      <c r="C3" s="16"/>
      <c r="D3" s="16"/>
      <c r="E3" s="16"/>
      <c r="F3" s="18" t="s">
        <v>157</v>
      </c>
    </row>
    <row r="4" spans="1:9" ht="20.399999999999999" x14ac:dyDescent="0.35">
      <c r="B4" s="255"/>
      <c r="C4" s="17" t="s">
        <v>125</v>
      </c>
      <c r="D4" s="27" t="e">
        <f>D12+G12</f>
        <v>#REF!</v>
      </c>
      <c r="E4" s="27" t="e">
        <f t="shared" ref="D4:E7" si="0">E12+H12</f>
        <v>#REF!</v>
      </c>
      <c r="F4" s="6" t="e">
        <f>D4-E4</f>
        <v>#REF!</v>
      </c>
    </row>
    <row r="5" spans="1:9" ht="20.399999999999999" x14ac:dyDescent="0.35">
      <c r="B5" s="255"/>
      <c r="C5" s="17" t="s">
        <v>86</v>
      </c>
      <c r="D5" s="27" t="e">
        <f t="shared" si="0"/>
        <v>#REF!</v>
      </c>
      <c r="E5" s="27" t="e">
        <f t="shared" si="0"/>
        <v>#REF!</v>
      </c>
      <c r="F5" s="6" t="e">
        <f t="shared" ref="F5:F8" si="1">D5-E5</f>
        <v>#REF!</v>
      </c>
    </row>
    <row r="6" spans="1:9" ht="20.399999999999999" x14ac:dyDescent="0.35">
      <c r="B6" s="255"/>
      <c r="C6" s="17" t="s">
        <v>87</v>
      </c>
      <c r="D6" s="27" t="e">
        <f t="shared" si="0"/>
        <v>#REF!</v>
      </c>
      <c r="E6" s="27" t="e">
        <f t="shared" si="0"/>
        <v>#REF!</v>
      </c>
      <c r="F6" s="6" t="e">
        <f t="shared" si="1"/>
        <v>#REF!</v>
      </c>
    </row>
    <row r="7" spans="1:9" ht="20.399999999999999" x14ac:dyDescent="0.35">
      <c r="B7" s="255"/>
      <c r="C7" s="17" t="s">
        <v>126</v>
      </c>
      <c r="D7" s="27" t="e">
        <f t="shared" si="0"/>
        <v>#REF!</v>
      </c>
      <c r="E7" s="27" t="e">
        <f t="shared" si="0"/>
        <v>#REF!</v>
      </c>
      <c r="F7" s="6" t="e">
        <f t="shared" si="1"/>
        <v>#REF!</v>
      </c>
    </row>
    <row r="8" spans="1:9" ht="20.25" customHeight="1" x14ac:dyDescent="0.4">
      <c r="B8" s="255"/>
      <c r="C8" s="28" t="s">
        <v>137</v>
      </c>
      <c r="D8" s="29" t="e">
        <f>SUM(D4:D7)</f>
        <v>#REF!</v>
      </c>
      <c r="E8" s="29" t="e">
        <f>SUM(E4:E7)</f>
        <v>#REF!</v>
      </c>
      <c r="F8" s="6" t="e">
        <f t="shared" si="1"/>
        <v>#REF!</v>
      </c>
    </row>
    <row r="9" spans="1:9" ht="14.4" x14ac:dyDescent="0.2">
      <c r="G9" s="30"/>
    </row>
    <row r="10" spans="1:9" ht="15" thickBot="1" x14ac:dyDescent="0.25">
      <c r="G10" s="30"/>
    </row>
    <row r="11" spans="1:9" ht="31.2" x14ac:dyDescent="0.3">
      <c r="C11" s="32" t="s">
        <v>144</v>
      </c>
      <c r="D11" s="119" t="s">
        <v>164</v>
      </c>
      <c r="E11" s="119" t="s">
        <v>165</v>
      </c>
      <c r="F11" s="41" t="s">
        <v>145</v>
      </c>
      <c r="G11" s="119" t="s">
        <v>164</v>
      </c>
      <c r="H11" s="119" t="s">
        <v>165</v>
      </c>
    </row>
    <row r="12" spans="1:9" ht="17.399999999999999" x14ac:dyDescent="0.25">
      <c r="C12" s="17" t="s">
        <v>125</v>
      </c>
      <c r="D12" s="40" t="e">
        <f>#REF!</f>
        <v>#REF!</v>
      </c>
      <c r="E12" s="43" t="e">
        <f>#REF!</f>
        <v>#REF!</v>
      </c>
      <c r="F12" s="17" t="s">
        <v>125</v>
      </c>
      <c r="G12" s="33" t="e">
        <f>#REF!</f>
        <v>#REF!</v>
      </c>
      <c r="H12" s="34" t="e">
        <f>#REF!</f>
        <v>#REF!</v>
      </c>
    </row>
    <row r="13" spans="1:9" ht="17.399999999999999" x14ac:dyDescent="0.25">
      <c r="C13" s="17" t="s">
        <v>86</v>
      </c>
      <c r="D13" s="40" t="e">
        <f>#REF!</f>
        <v>#REF!</v>
      </c>
      <c r="E13" s="43" t="e">
        <f>#REF!</f>
        <v>#REF!</v>
      </c>
      <c r="F13" s="17" t="s">
        <v>86</v>
      </c>
      <c r="G13" s="33"/>
      <c r="H13" s="34"/>
    </row>
    <row r="14" spans="1:9" ht="17.399999999999999" x14ac:dyDescent="0.25">
      <c r="C14" s="17" t="s">
        <v>87</v>
      </c>
      <c r="D14" s="40" t="e">
        <f>#REF!</f>
        <v>#REF!</v>
      </c>
      <c r="E14" s="43" t="e">
        <f>#REF!</f>
        <v>#REF!</v>
      </c>
      <c r="F14" s="17" t="s">
        <v>87</v>
      </c>
      <c r="G14" s="33"/>
      <c r="H14" s="34"/>
    </row>
    <row r="15" spans="1:9" ht="17.399999999999999" x14ac:dyDescent="0.25">
      <c r="C15" s="17" t="s">
        <v>126</v>
      </c>
      <c r="D15" s="40" t="e">
        <f>#REF!</f>
        <v>#REF!</v>
      </c>
      <c r="E15" s="43" t="e">
        <f>#REF!</f>
        <v>#REF!</v>
      </c>
      <c r="F15" s="17" t="s">
        <v>126</v>
      </c>
      <c r="G15" s="33" t="e">
        <f>#REF!</f>
        <v>#REF!</v>
      </c>
      <c r="H15" s="34" t="e">
        <f>#REF!</f>
        <v>#REF!</v>
      </c>
    </row>
    <row r="16" spans="1:9" ht="15" thickBot="1" x14ac:dyDescent="0.3">
      <c r="C16" s="31" t="s">
        <v>136</v>
      </c>
      <c r="D16" s="39" t="e">
        <f>SUM(D12:D15)</f>
        <v>#REF!</v>
      </c>
      <c r="E16" s="39" t="e">
        <f>SUM(E12:E15)</f>
        <v>#REF!</v>
      </c>
      <c r="F16" s="42" t="s">
        <v>128</v>
      </c>
      <c r="G16" s="39" t="e">
        <f>SUM(G12:G15)</f>
        <v>#REF!</v>
      </c>
      <c r="H16" s="39" t="e">
        <f>SUM(H12:H15)</f>
        <v>#REF!</v>
      </c>
    </row>
    <row r="18" spans="3:3" ht="13.2" x14ac:dyDescent="0.25">
      <c r="C18" s="67" t="s">
        <v>166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21875" customWidth="1"/>
    <col min="5" max="5" width="17.77734375" customWidth="1"/>
  </cols>
  <sheetData>
    <row r="2" spans="2:5" x14ac:dyDescent="0.3">
      <c r="B2" s="45" t="s">
        <v>149</v>
      </c>
    </row>
    <row r="4" spans="2:5" ht="15" thickBot="1" x14ac:dyDescent="0.35">
      <c r="B4" s="256" t="s">
        <v>104</v>
      </c>
      <c r="C4" s="256"/>
      <c r="D4" s="256"/>
      <c r="E4" s="256"/>
    </row>
    <row r="5" spans="2:5" ht="27" x14ac:dyDescent="0.3">
      <c r="B5" s="55" t="s">
        <v>60</v>
      </c>
      <c r="C5" s="56" t="s">
        <v>130</v>
      </c>
      <c r="D5" s="64" t="s">
        <v>124</v>
      </c>
      <c r="E5" s="65" t="s">
        <v>148</v>
      </c>
    </row>
    <row r="6" spans="2:5" x14ac:dyDescent="0.3">
      <c r="B6" s="77">
        <v>1</v>
      </c>
      <c r="C6" s="75">
        <v>2</v>
      </c>
      <c r="D6" s="75">
        <v>3</v>
      </c>
      <c r="E6" s="76">
        <v>4</v>
      </c>
    </row>
    <row r="7" spans="2:5" x14ac:dyDescent="0.3">
      <c r="B7" s="57" t="s">
        <v>22</v>
      </c>
      <c r="C7" s="44" t="s">
        <v>135</v>
      </c>
      <c r="D7" s="74">
        <f>+E7/E$11*100</f>
        <v>11.732221290346175</v>
      </c>
      <c r="E7" s="61">
        <f>FURS!D12</f>
        <v>542664027.6399982</v>
      </c>
    </row>
    <row r="8" spans="2:5" x14ac:dyDescent="0.3">
      <c r="B8" s="57" t="s">
        <v>31</v>
      </c>
      <c r="C8" s="44" t="s">
        <v>132</v>
      </c>
      <c r="D8" s="74">
        <f t="shared" ref="D8:D10" si="0">+E8/E$11*100</f>
        <v>22.03835362415747</v>
      </c>
      <c r="E8" s="61">
        <f>FURS!D24</f>
        <v>1019365510.100003</v>
      </c>
    </row>
    <row r="9" spans="2:5" x14ac:dyDescent="0.3">
      <c r="B9" s="57" t="s">
        <v>43</v>
      </c>
      <c r="C9" s="44" t="s">
        <v>133</v>
      </c>
      <c r="D9" s="74">
        <f t="shared" si="0"/>
        <v>14.084591193992091</v>
      </c>
      <c r="E9" s="61">
        <f>FURS!D39</f>
        <v>651470918.919999</v>
      </c>
    </row>
    <row r="10" spans="2:5" x14ac:dyDescent="0.3">
      <c r="B10" s="57"/>
      <c r="C10" s="44" t="s">
        <v>134</v>
      </c>
      <c r="D10" s="74">
        <f t="shared" si="0"/>
        <v>52.14483389150427</v>
      </c>
      <c r="E10" s="61">
        <f>FURS!D29+FURS!D31+FURS!D54+FURS!D56+FURS!D57+FURS!D67+FURS!D74</f>
        <v>2411915431.8600006</v>
      </c>
    </row>
    <row r="11" spans="2:5" ht="15" thickBot="1" x14ac:dyDescent="0.35">
      <c r="B11" s="59"/>
      <c r="C11" s="58" t="s">
        <v>128</v>
      </c>
      <c r="D11" s="66">
        <f>SUM(D7:D10)</f>
        <v>100</v>
      </c>
      <c r="E11" s="62">
        <f>SUM(E7:E10)</f>
        <v>4625415888.5200005</v>
      </c>
    </row>
    <row r="33" spans="2:5" x14ac:dyDescent="0.3">
      <c r="B33" s="45" t="s">
        <v>150</v>
      </c>
    </row>
    <row r="35" spans="2:5" ht="15" thickBot="1" x14ac:dyDescent="0.35">
      <c r="B35" s="256" t="s">
        <v>104</v>
      </c>
      <c r="C35" s="256"/>
      <c r="D35" s="256"/>
      <c r="E35" s="256"/>
    </row>
    <row r="36" spans="2:5" ht="40.200000000000003" x14ac:dyDescent="0.3">
      <c r="B36" s="55" t="s">
        <v>60</v>
      </c>
      <c r="C36" s="56" t="s">
        <v>130</v>
      </c>
      <c r="D36" s="64" t="s">
        <v>124</v>
      </c>
      <c r="E36" s="65" t="s">
        <v>151</v>
      </c>
    </row>
    <row r="37" spans="2:5" x14ac:dyDescent="0.3">
      <c r="B37" s="77">
        <v>1</v>
      </c>
      <c r="C37" s="75">
        <v>2</v>
      </c>
      <c r="D37" s="75">
        <v>3</v>
      </c>
      <c r="E37" s="76">
        <v>4</v>
      </c>
    </row>
    <row r="38" spans="2:5" x14ac:dyDescent="0.3">
      <c r="B38" s="57" t="s">
        <v>22</v>
      </c>
      <c r="C38" s="44" t="s">
        <v>131</v>
      </c>
      <c r="D38" s="63">
        <f>+E38/E$42*100</f>
        <v>11.081736130451658</v>
      </c>
      <c r="E38" s="72">
        <f>FURS!J12</f>
        <v>5566388364.1099997</v>
      </c>
    </row>
    <row r="39" spans="2:5" x14ac:dyDescent="0.3">
      <c r="B39" s="57" t="s">
        <v>31</v>
      </c>
      <c r="C39" s="44" t="s">
        <v>132</v>
      </c>
      <c r="D39" s="63">
        <f t="shared" ref="D39:D41" si="1">+E39/E$42*100</f>
        <v>20.940222503391034</v>
      </c>
      <c r="E39" s="72">
        <f>FURS!J24</f>
        <v>10518334808.970003</v>
      </c>
    </row>
    <row r="40" spans="2:5" x14ac:dyDescent="0.3">
      <c r="B40" s="57" t="s">
        <v>43</v>
      </c>
      <c r="C40" s="44" t="s">
        <v>133</v>
      </c>
      <c r="D40" s="63">
        <f t="shared" si="1"/>
        <v>15.113629190522662</v>
      </c>
      <c r="E40" s="72">
        <f>FURS!J39</f>
        <v>7591620002.0699978</v>
      </c>
    </row>
    <row r="41" spans="2:5" x14ac:dyDescent="0.3">
      <c r="B41" s="57"/>
      <c r="C41" s="44" t="s">
        <v>134</v>
      </c>
      <c r="D41" s="63">
        <f t="shared" si="1"/>
        <v>52.864412175634655</v>
      </c>
      <c r="E41" s="72">
        <f>FURS!J29+FURS!J31+FURS!J54+FURS!J56+FURS!J57+FURS!J67+FURS!J74</f>
        <v>26553948347.620007</v>
      </c>
    </row>
    <row r="42" spans="2:5" ht="15" thickBot="1" x14ac:dyDescent="0.35">
      <c r="B42" s="59"/>
      <c r="C42" s="58" t="s">
        <v>128</v>
      </c>
      <c r="D42" s="60">
        <f>SUM(D38:D41)</f>
        <v>100.00000000000001</v>
      </c>
      <c r="E42" s="73">
        <f>SUM(E38:E41)</f>
        <v>50230291522.770004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44140625" customWidth="1"/>
    <col min="4" max="5" width="14.44140625" customWidth="1"/>
    <col min="6" max="6" width="10.77734375" customWidth="1"/>
    <col min="7" max="8" width="14.5546875" customWidth="1"/>
    <col min="9" max="9" width="10.77734375" customWidth="1"/>
  </cols>
  <sheetData>
    <row r="2" spans="2:9" x14ac:dyDescent="0.3">
      <c r="B2" s="78" t="s">
        <v>138</v>
      </c>
    </row>
    <row r="4" spans="2:9" ht="50.25" customHeight="1" x14ac:dyDescent="0.3">
      <c r="B4" s="79"/>
      <c r="C4" s="80" t="s">
        <v>141</v>
      </c>
      <c r="D4" s="80" t="s">
        <v>152</v>
      </c>
      <c r="E4" s="80" t="s">
        <v>153</v>
      </c>
      <c r="F4" s="80" t="s">
        <v>146</v>
      </c>
      <c r="G4" s="80" t="s">
        <v>154</v>
      </c>
      <c r="H4" s="80" t="s">
        <v>155</v>
      </c>
      <c r="I4" s="80" t="s">
        <v>146</v>
      </c>
    </row>
    <row r="5" spans="2:9" x14ac:dyDescent="0.3">
      <c r="B5" s="81" t="s">
        <v>23</v>
      </c>
      <c r="C5" s="82" t="s">
        <v>61</v>
      </c>
      <c r="D5" s="69">
        <f>+D6+D9+D10+D11</f>
        <v>349714616.45999861</v>
      </c>
      <c r="E5" s="69">
        <f>+E6+E9+E10+E11</f>
        <v>329612491.01999819</v>
      </c>
      <c r="F5" s="70">
        <f t="shared" ref="F5:F11" si="0">D5/E5*100</f>
        <v>106.09871469912855</v>
      </c>
      <c r="G5" s="69">
        <f>+G6+G9+G10+G11</f>
        <v>3630613722.0899997</v>
      </c>
      <c r="H5" s="69">
        <f>+H6+H9+H10+H11</f>
        <v>3217173834.8699989</v>
      </c>
      <c r="I5" s="83">
        <f t="shared" ref="I5:I11" si="1">G5/H5*100</f>
        <v>112.85102728173553</v>
      </c>
    </row>
    <row r="6" spans="2:9" x14ac:dyDescent="0.3">
      <c r="B6" s="84" t="s">
        <v>24</v>
      </c>
      <c r="C6" s="85" t="s">
        <v>62</v>
      </c>
      <c r="D6" s="54">
        <f>+D7-D8</f>
        <v>-531472.99000000954</v>
      </c>
      <c r="E6" s="54">
        <f>+E7-E8</f>
        <v>-662909.50999999046</v>
      </c>
      <c r="F6" s="53">
        <f t="shared" si="0"/>
        <v>80.172781048203277</v>
      </c>
      <c r="G6" s="54">
        <f>+G7-G8</f>
        <v>-313600572.17000002</v>
      </c>
      <c r="H6" s="54">
        <f>+H7-H8</f>
        <v>-310449963.50999999</v>
      </c>
      <c r="I6" s="86">
        <f t="shared" si="1"/>
        <v>101.01485232092757</v>
      </c>
    </row>
    <row r="7" spans="2:9" x14ac:dyDescent="0.3">
      <c r="B7" s="106" t="s">
        <v>63</v>
      </c>
      <c r="C7" s="113" t="s">
        <v>0</v>
      </c>
      <c r="D7" s="52">
        <f>FURS!D15</f>
        <v>2365533.5900000334</v>
      </c>
      <c r="E7" s="52">
        <f>FURS!E15</f>
        <v>2211406.1300000548</v>
      </c>
      <c r="F7" s="53">
        <f t="shared" si="0"/>
        <v>106.96965871212333</v>
      </c>
      <c r="G7" s="52">
        <f>FURS!J15</f>
        <v>74465692.810000002</v>
      </c>
      <c r="H7" s="52">
        <f>FURS!K15</f>
        <v>60756379.780000031</v>
      </c>
      <c r="I7" s="86">
        <f t="shared" si="1"/>
        <v>122.56440077509826</v>
      </c>
    </row>
    <row r="8" spans="2:9" x14ac:dyDescent="0.3">
      <c r="B8" s="106" t="s">
        <v>25</v>
      </c>
      <c r="C8" s="113" t="s">
        <v>1</v>
      </c>
      <c r="D8" s="52">
        <f>FURS!D16</f>
        <v>2897006.5800000429</v>
      </c>
      <c r="E8" s="52">
        <f>FURS!E16</f>
        <v>2874315.6400000453</v>
      </c>
      <c r="F8" s="53">
        <f t="shared" si="0"/>
        <v>100.78943800340583</v>
      </c>
      <c r="G8" s="52">
        <f>FURS!J16</f>
        <v>388066264.98000002</v>
      </c>
      <c r="H8" s="52">
        <f>FURS!K16</f>
        <v>371206343.29000002</v>
      </c>
      <c r="I8" s="86">
        <f t="shared" si="1"/>
        <v>104.54192715042814</v>
      </c>
    </row>
    <row r="9" spans="2:9" x14ac:dyDescent="0.3">
      <c r="B9" s="87" t="s">
        <v>26</v>
      </c>
      <c r="C9" s="88" t="s">
        <v>64</v>
      </c>
      <c r="D9" s="54">
        <f>FURS!D17</f>
        <v>313815483.39999866</v>
      </c>
      <c r="E9" s="54">
        <f>FURS!E17</f>
        <v>296132835.35999823</v>
      </c>
      <c r="F9" s="68">
        <f t="shared" si="0"/>
        <v>105.97118790238315</v>
      </c>
      <c r="G9" s="54">
        <f>FURS!J17</f>
        <v>3597612256.8799996</v>
      </c>
      <c r="H9" s="54">
        <f>FURS!K17</f>
        <v>3243655031.8799992</v>
      </c>
      <c r="I9" s="89">
        <f t="shared" si="1"/>
        <v>110.9122955900415</v>
      </c>
    </row>
    <row r="10" spans="2:9" ht="24" x14ac:dyDescent="0.3">
      <c r="B10" s="84" t="s">
        <v>27</v>
      </c>
      <c r="C10" s="90" t="s">
        <v>143</v>
      </c>
      <c r="D10" s="52">
        <f>FURS!D18</f>
        <v>36182495.149999976</v>
      </c>
      <c r="E10" s="52">
        <f>FURS!E18</f>
        <v>34135186.899999976</v>
      </c>
      <c r="F10" s="53">
        <f t="shared" si="0"/>
        <v>105.99764769414519</v>
      </c>
      <c r="G10" s="52">
        <f>FURS!J18</f>
        <v>346365715.01999998</v>
      </c>
      <c r="H10" s="52">
        <f>FURS!K18</f>
        <v>283546703.75</v>
      </c>
      <c r="I10" s="86">
        <f t="shared" si="1"/>
        <v>122.1547316329894</v>
      </c>
    </row>
    <row r="11" spans="2:9" x14ac:dyDescent="0.3">
      <c r="B11" s="84" t="s">
        <v>28</v>
      </c>
      <c r="C11" s="91" t="s">
        <v>2</v>
      </c>
      <c r="D11" s="52">
        <f>FURS!D19</f>
        <v>248110.9</v>
      </c>
      <c r="E11" s="52">
        <f>FURS!E19</f>
        <v>7378.2700000000186</v>
      </c>
      <c r="F11" s="53">
        <f t="shared" si="0"/>
        <v>3362.7245953319593</v>
      </c>
      <c r="G11" s="52">
        <f>FURS!J19</f>
        <v>236322.36</v>
      </c>
      <c r="H11" s="52">
        <f>FURS!K19</f>
        <v>422062.75</v>
      </c>
      <c r="I11" s="86">
        <f t="shared" si="1"/>
        <v>55.992233382358428</v>
      </c>
    </row>
    <row r="14" spans="2:9" x14ac:dyDescent="0.3">
      <c r="B14" s="78" t="s">
        <v>139</v>
      </c>
    </row>
    <row r="16" spans="2:9" ht="53.25" customHeight="1" x14ac:dyDescent="0.3">
      <c r="B16" s="79"/>
      <c r="C16" s="80" t="s">
        <v>141</v>
      </c>
      <c r="D16" s="80" t="s">
        <v>152</v>
      </c>
      <c r="E16" s="80" t="s">
        <v>153</v>
      </c>
      <c r="F16" s="80" t="s">
        <v>146</v>
      </c>
      <c r="G16" s="80" t="s">
        <v>154</v>
      </c>
      <c r="H16" s="80" t="s">
        <v>155</v>
      </c>
      <c r="I16" s="80" t="s">
        <v>146</v>
      </c>
    </row>
    <row r="17" spans="2:9" ht="21.75" customHeight="1" x14ac:dyDescent="0.3">
      <c r="B17" s="92" t="s">
        <v>29</v>
      </c>
      <c r="C17" s="93" t="s">
        <v>3</v>
      </c>
      <c r="D17" s="94">
        <f>FURS!D20</f>
        <v>179100049.4199996</v>
      </c>
      <c r="E17" s="94">
        <f>FURS!E20</f>
        <v>110914141.44000006</v>
      </c>
      <c r="F17" s="95">
        <f t="shared" ref="F17" si="2">D17/E17*100</f>
        <v>161.4762978775662</v>
      </c>
      <c r="G17" s="94">
        <f>FURS!J20</f>
        <v>1908196785.6499996</v>
      </c>
      <c r="H17" s="94">
        <f>FURS!K20</f>
        <v>1392638003.3000002</v>
      </c>
      <c r="I17" s="97">
        <f>G17/H17*100</f>
        <v>137.02030112120519</v>
      </c>
    </row>
    <row r="20" spans="2:9" x14ac:dyDescent="0.3">
      <c r="B20" s="78" t="s">
        <v>140</v>
      </c>
    </row>
    <row r="22" spans="2:9" ht="54" customHeight="1" x14ac:dyDescent="0.3">
      <c r="B22" s="79"/>
      <c r="C22" s="80" t="s">
        <v>141</v>
      </c>
      <c r="D22" s="80" t="s">
        <v>152</v>
      </c>
      <c r="E22" s="80" t="s">
        <v>153</v>
      </c>
      <c r="F22" s="80" t="s">
        <v>146</v>
      </c>
      <c r="G22" s="80" t="s">
        <v>154</v>
      </c>
      <c r="H22" s="80" t="s">
        <v>155</v>
      </c>
      <c r="I22" s="80" t="s">
        <v>146</v>
      </c>
    </row>
    <row r="23" spans="2:9" ht="30" customHeight="1" x14ac:dyDescent="0.3">
      <c r="B23" s="81" t="s">
        <v>43</v>
      </c>
      <c r="C23" s="98" t="s">
        <v>127</v>
      </c>
      <c r="D23" s="71">
        <f>+D24+D33+D35+D37+D29+D30</f>
        <v>651470918.919999</v>
      </c>
      <c r="E23" s="71">
        <f>+E24+E33+E35+E37+E29+E30</f>
        <v>631042857.53000033</v>
      </c>
      <c r="F23" s="99">
        <f t="shared" ref="F23:F37" si="3">D23/E23*100</f>
        <v>103.2371908098219</v>
      </c>
      <c r="G23" s="69">
        <f>+G24+G33+G35+G37+G29+G30</f>
        <v>7591620002.0699978</v>
      </c>
      <c r="H23" s="69">
        <f>+H24+H33+H35+H37+H29+H30</f>
        <v>7275550395.4500017</v>
      </c>
      <c r="I23" s="100">
        <f t="shared" ref="I23:I37" si="4">G23/H23*100</f>
        <v>104.34427073472902</v>
      </c>
    </row>
    <row r="24" spans="2:9" x14ac:dyDescent="0.3">
      <c r="B24" s="87" t="s">
        <v>44</v>
      </c>
      <c r="C24" s="88" t="s">
        <v>109</v>
      </c>
      <c r="D24" s="46">
        <f>D25+D28</f>
        <v>466876435.73999906</v>
      </c>
      <c r="E24" s="46">
        <f>E25+E28</f>
        <v>462154465.18000036</v>
      </c>
      <c r="F24" s="48">
        <f t="shared" si="3"/>
        <v>101.02172994437251</v>
      </c>
      <c r="G24" s="47">
        <f>G25+G28</f>
        <v>5336357339.2699986</v>
      </c>
      <c r="H24" s="47">
        <f>H25+H28</f>
        <v>5146943157.7900009</v>
      </c>
      <c r="I24" s="101">
        <f t="shared" si="4"/>
        <v>103.68012965508112</v>
      </c>
    </row>
    <row r="25" spans="2:9" ht="24.6" x14ac:dyDescent="0.3">
      <c r="B25" s="87" t="s">
        <v>45</v>
      </c>
      <c r="C25" s="102" t="s">
        <v>107</v>
      </c>
      <c r="D25" s="46">
        <f>D26-D27</f>
        <v>447819422.97999907</v>
      </c>
      <c r="E25" s="46">
        <f>E26-E27</f>
        <v>447178639.37000036</v>
      </c>
      <c r="F25" s="48">
        <f t="shared" si="3"/>
        <v>100.14329477161554</v>
      </c>
      <c r="G25" s="46">
        <f>G26-G27</f>
        <v>5171422477.8699989</v>
      </c>
      <c r="H25" s="46">
        <f>H26-H27</f>
        <v>4992949488.710001</v>
      </c>
      <c r="I25" s="103">
        <f t="shared" si="4"/>
        <v>103.57450019399472</v>
      </c>
    </row>
    <row r="26" spans="2:9" x14ac:dyDescent="0.3">
      <c r="B26" s="106" t="s">
        <v>105</v>
      </c>
      <c r="C26" s="113" t="s">
        <v>102</v>
      </c>
      <c r="D26" s="49">
        <f>FURS!D42</f>
        <v>718767328.36999893</v>
      </c>
      <c r="E26" s="49">
        <f>FURS!E42</f>
        <v>717268396.93000031</v>
      </c>
      <c r="F26" s="50">
        <f t="shared" si="3"/>
        <v>100.20897776152056</v>
      </c>
      <c r="G26" s="49">
        <f>FURS!J42</f>
        <v>7927510038.6199989</v>
      </c>
      <c r="H26" s="49">
        <f>FURS!K42</f>
        <v>7850187721.4200001</v>
      </c>
      <c r="I26" s="114">
        <f t="shared" si="4"/>
        <v>100.98497411710319</v>
      </c>
    </row>
    <row r="27" spans="2:9" x14ac:dyDescent="0.3">
      <c r="B27" s="106" t="s">
        <v>106</v>
      </c>
      <c r="C27" s="113" t="s">
        <v>1</v>
      </c>
      <c r="D27" s="49">
        <f>FURS!D43</f>
        <v>270947905.38999987</v>
      </c>
      <c r="E27" s="49">
        <f>FURS!E43</f>
        <v>270089757.55999994</v>
      </c>
      <c r="F27" s="50">
        <f t="shared" si="3"/>
        <v>100.31772690595618</v>
      </c>
      <c r="G27" s="49">
        <f>FURS!J43</f>
        <v>2756087560.7499995</v>
      </c>
      <c r="H27" s="49">
        <f>FURS!K43</f>
        <v>2857238232.7099996</v>
      </c>
      <c r="I27" s="108">
        <f t="shared" si="4"/>
        <v>96.459844656913262</v>
      </c>
    </row>
    <row r="28" spans="2:9" x14ac:dyDescent="0.3">
      <c r="B28" s="104" t="s">
        <v>46</v>
      </c>
      <c r="C28" s="105" t="s">
        <v>103</v>
      </c>
      <c r="D28" s="46">
        <f>FURS!D44</f>
        <v>19057012.76000002</v>
      </c>
      <c r="E28" s="46">
        <f>FURS!E44</f>
        <v>14975825.810000012</v>
      </c>
      <c r="F28" s="48">
        <f t="shared" si="3"/>
        <v>127.251832398283</v>
      </c>
      <c r="G28" s="46">
        <f>FURS!J44</f>
        <v>164934861.40000004</v>
      </c>
      <c r="H28" s="46">
        <f>FURS!K44</f>
        <v>153993669.07999998</v>
      </c>
      <c r="I28" s="101">
        <f t="shared" si="4"/>
        <v>107.10496242174482</v>
      </c>
    </row>
    <row r="29" spans="2:9" x14ac:dyDescent="0.3">
      <c r="B29" s="106" t="s">
        <v>47</v>
      </c>
      <c r="C29" s="107" t="s">
        <v>110</v>
      </c>
      <c r="D29" s="49">
        <f>FURS!D45</f>
        <v>20231222.639999971</v>
      </c>
      <c r="E29" s="49">
        <f>FURS!E45</f>
        <v>11391851.200000001</v>
      </c>
      <c r="F29" s="50">
        <f t="shared" si="3"/>
        <v>177.59381056522199</v>
      </c>
      <c r="G29" s="49">
        <f>FURS!J45</f>
        <v>160186848.81999999</v>
      </c>
      <c r="H29" s="49">
        <f>FURS!K45</f>
        <v>83416196.309999987</v>
      </c>
      <c r="I29" s="108">
        <f t="shared" si="4"/>
        <v>192.03326920433639</v>
      </c>
    </row>
    <row r="30" spans="2:9" x14ac:dyDescent="0.3">
      <c r="B30" s="87" t="s">
        <v>48</v>
      </c>
      <c r="C30" s="109" t="s">
        <v>112</v>
      </c>
      <c r="D30" s="47">
        <f>D31-D32</f>
        <v>130067655.51999988</v>
      </c>
      <c r="E30" s="47">
        <f>E31-E32</f>
        <v>127054220.8900001</v>
      </c>
      <c r="F30" s="48">
        <f t="shared" si="3"/>
        <v>102.37177057864824</v>
      </c>
      <c r="G30" s="47">
        <f>G31-G32</f>
        <v>1668060301.97</v>
      </c>
      <c r="H30" s="47">
        <f>H31-H32</f>
        <v>1659089973.2500002</v>
      </c>
      <c r="I30" s="101">
        <f t="shared" si="4"/>
        <v>100.54067765248607</v>
      </c>
    </row>
    <row r="31" spans="2:9" x14ac:dyDescent="0.3">
      <c r="B31" s="106" t="s">
        <v>77</v>
      </c>
      <c r="C31" s="115" t="s">
        <v>102</v>
      </c>
      <c r="D31" s="51">
        <f>FURS!D47</f>
        <v>137358136.56999987</v>
      </c>
      <c r="E31" s="51">
        <f>FURS!E47</f>
        <v>132128400.05000009</v>
      </c>
      <c r="F31" s="50">
        <f t="shared" si="3"/>
        <v>103.9580714804847</v>
      </c>
      <c r="G31" s="51">
        <f>FURS!J47</f>
        <v>1728740991.8700001</v>
      </c>
      <c r="H31" s="51">
        <f>FURS!K47</f>
        <v>1710926876.5900002</v>
      </c>
      <c r="I31" s="108">
        <f t="shared" si="4"/>
        <v>101.04119676438216</v>
      </c>
    </row>
    <row r="32" spans="2:9" x14ac:dyDescent="0.3">
      <c r="B32" s="84" t="s">
        <v>111</v>
      </c>
      <c r="C32" s="115" t="s">
        <v>1</v>
      </c>
      <c r="D32" s="51">
        <f>FURS!D48</f>
        <v>7290481.0500000035</v>
      </c>
      <c r="E32" s="51">
        <f>FURS!E48</f>
        <v>5074179.1599999852</v>
      </c>
      <c r="F32" s="53">
        <f t="shared" si="3"/>
        <v>143.67803776956163</v>
      </c>
      <c r="G32" s="51">
        <f>FURS!J48</f>
        <v>60680689.899999999</v>
      </c>
      <c r="H32" s="51">
        <f>FURS!K48</f>
        <v>51836903.339999996</v>
      </c>
      <c r="I32" s="86">
        <f t="shared" si="4"/>
        <v>117.06079258244519</v>
      </c>
    </row>
    <row r="33" spans="2:9" x14ac:dyDescent="0.3">
      <c r="B33" s="84" t="s">
        <v>49</v>
      </c>
      <c r="C33" s="110" t="s">
        <v>74</v>
      </c>
      <c r="D33" s="51">
        <f>FURS!D49</f>
        <v>26673005.709999979</v>
      </c>
      <c r="E33" s="51">
        <f>FURS!E49</f>
        <v>22906665.049999923</v>
      </c>
      <c r="F33" s="50">
        <f t="shared" si="3"/>
        <v>116.44211696368289</v>
      </c>
      <c r="G33" s="51">
        <f>FURS!J49</f>
        <v>326495083.11000001</v>
      </c>
      <c r="H33" s="51">
        <f>FURS!K49</f>
        <v>288538344.79999995</v>
      </c>
      <c r="I33" s="108">
        <f t="shared" si="4"/>
        <v>113.15483331558922</v>
      </c>
    </row>
    <row r="34" spans="2:9" hidden="1" x14ac:dyDescent="0.3">
      <c r="B34" s="84" t="s">
        <v>108</v>
      </c>
      <c r="C34" s="110" t="s">
        <v>75</v>
      </c>
      <c r="D34" s="51">
        <f>FURS!D50</f>
        <v>24809516.399999976</v>
      </c>
      <c r="E34" s="51">
        <f>FURS!E50</f>
        <v>22740588.689999968</v>
      </c>
      <c r="F34" s="53">
        <f t="shared" si="3"/>
        <v>109.09795141279612</v>
      </c>
      <c r="G34" s="51">
        <f>FURS!J50</f>
        <v>312380485.35000002</v>
      </c>
      <c r="H34" s="51">
        <f>FURS!K50</f>
        <v>285872536.26999998</v>
      </c>
      <c r="I34" s="86">
        <f t="shared" si="4"/>
        <v>109.27264627301025</v>
      </c>
    </row>
    <row r="35" spans="2:9" x14ac:dyDescent="0.3">
      <c r="B35" s="84" t="s">
        <v>89</v>
      </c>
      <c r="C35" s="110" t="s">
        <v>76</v>
      </c>
      <c r="D35" s="51">
        <f>FURS!D51</f>
        <v>6149937.9600000437</v>
      </c>
      <c r="E35" s="51">
        <f>FURS!E51</f>
        <v>5739640.000000014</v>
      </c>
      <c r="F35" s="53">
        <f t="shared" si="3"/>
        <v>107.14849642137885</v>
      </c>
      <c r="G35" s="51">
        <f>FURS!J51</f>
        <v>80023406.75</v>
      </c>
      <c r="H35" s="51">
        <f>FURS!K51</f>
        <v>76141903.299999997</v>
      </c>
      <c r="I35" s="86">
        <f t="shared" si="4"/>
        <v>105.09772317446129</v>
      </c>
    </row>
    <row r="36" spans="2:9" hidden="1" x14ac:dyDescent="0.3">
      <c r="B36" s="84" t="s">
        <v>97</v>
      </c>
      <c r="C36" s="110" t="s">
        <v>78</v>
      </c>
      <c r="D36" s="51">
        <f>FURS!D52</f>
        <v>3899481.530000004</v>
      </c>
      <c r="E36" s="51">
        <f>FURS!E52</f>
        <v>3817679.7299999879</v>
      </c>
      <c r="F36" s="53">
        <f t="shared" si="3"/>
        <v>102.14270986005461</v>
      </c>
      <c r="G36" s="51">
        <f>FURS!J52</f>
        <v>49655782.650000006</v>
      </c>
      <c r="H36" s="51">
        <f>FURS!K52</f>
        <v>45407163.200000003</v>
      </c>
      <c r="I36" s="86">
        <f t="shared" si="4"/>
        <v>109.35671632091741</v>
      </c>
    </row>
    <row r="37" spans="2:9" x14ac:dyDescent="0.3">
      <c r="B37" s="84" t="s">
        <v>98</v>
      </c>
      <c r="C37" s="110" t="s">
        <v>14</v>
      </c>
      <c r="D37" s="51">
        <f>FURS!D53</f>
        <v>1472661.3499999985</v>
      </c>
      <c r="E37" s="51">
        <f>FURS!E53</f>
        <v>1796015.2099999986</v>
      </c>
      <c r="F37" s="53">
        <f t="shared" si="3"/>
        <v>81.996040000128929</v>
      </c>
      <c r="G37" s="51">
        <f>FURS!J53</f>
        <v>20497022.150000002</v>
      </c>
      <c r="H37" s="51">
        <f>FURS!K53</f>
        <v>21420819.999999996</v>
      </c>
      <c r="I37" s="86">
        <f t="shared" si="4"/>
        <v>95.687383349470309</v>
      </c>
    </row>
    <row r="39" spans="2:9" x14ac:dyDescent="0.3">
      <c r="B39" s="78" t="s">
        <v>142</v>
      </c>
    </row>
    <row r="41" spans="2:9" ht="52.5" customHeight="1" x14ac:dyDescent="0.3">
      <c r="B41" s="79"/>
      <c r="C41" s="80" t="s">
        <v>141</v>
      </c>
      <c r="D41" s="80" t="s">
        <v>152</v>
      </c>
      <c r="E41" s="80" t="s">
        <v>153</v>
      </c>
      <c r="F41" s="80" t="s">
        <v>146</v>
      </c>
      <c r="G41" s="80" t="s">
        <v>154</v>
      </c>
      <c r="H41" s="80" t="s">
        <v>155</v>
      </c>
      <c r="I41" s="80" t="s">
        <v>146</v>
      </c>
    </row>
    <row r="42" spans="2:9" ht="30" customHeight="1" x14ac:dyDescent="0.3">
      <c r="B42" s="81" t="s">
        <v>31</v>
      </c>
      <c r="C42" s="98" t="s">
        <v>65</v>
      </c>
      <c r="D42" s="71">
        <f>+D43+D44+D45+D46</f>
        <v>1019365510.100003</v>
      </c>
      <c r="E42" s="71">
        <f>+E43+E44+E45+E46</f>
        <v>903180641.86000025</v>
      </c>
      <c r="F42" s="99">
        <f t="shared" ref="F42:F46" si="5">D42/E42*100</f>
        <v>112.86396794341526</v>
      </c>
      <c r="G42" s="69">
        <f>+G43+G44+G45+G46</f>
        <v>10518334808.970003</v>
      </c>
      <c r="H42" s="69">
        <f>+H43+H44+H45+H46</f>
        <v>9245114994.5699997</v>
      </c>
      <c r="I42" s="100">
        <f>G42/H42*100</f>
        <v>113.77181154748008</v>
      </c>
    </row>
    <row r="43" spans="2:9" x14ac:dyDescent="0.3">
      <c r="B43" s="87" t="s">
        <v>32</v>
      </c>
      <c r="C43" s="88" t="s">
        <v>5</v>
      </c>
      <c r="D43" s="52">
        <f>FURS!D25</f>
        <v>5440296.6000000089</v>
      </c>
      <c r="E43" s="52">
        <f>FURS!E25</f>
        <v>5103016.4100000113</v>
      </c>
      <c r="F43" s="53">
        <f t="shared" si="5"/>
        <v>106.60942789325651</v>
      </c>
      <c r="G43" s="52">
        <f>FURS!J25</f>
        <v>55721066.660000004</v>
      </c>
      <c r="H43" s="52">
        <f>FURS!K25</f>
        <v>52196258.390000015</v>
      </c>
      <c r="I43" s="86">
        <f>G43/H43*100</f>
        <v>106.75299030758742</v>
      </c>
    </row>
    <row r="44" spans="2:9" x14ac:dyDescent="0.3">
      <c r="B44" s="87" t="s">
        <v>33</v>
      </c>
      <c r="C44" s="88" t="s">
        <v>6</v>
      </c>
      <c r="D44" s="52">
        <f>FURS!D26</f>
        <v>5022978.5800000057</v>
      </c>
      <c r="E44" s="52">
        <f>FURS!E26</f>
        <v>4702541.1699999943</v>
      </c>
      <c r="F44" s="53">
        <f t="shared" si="5"/>
        <v>106.81413300630416</v>
      </c>
      <c r="G44" s="52">
        <f>FURS!J26</f>
        <v>51269761.070000008</v>
      </c>
      <c r="H44" s="52">
        <f>FURS!K26</f>
        <v>47705961.889999993</v>
      </c>
      <c r="I44" s="86">
        <f>G44/H44*100</f>
        <v>107.47034340952477</v>
      </c>
    </row>
    <row r="45" spans="2:9" x14ac:dyDescent="0.3">
      <c r="B45" s="87" t="s">
        <v>34</v>
      </c>
      <c r="C45" s="87" t="s">
        <v>7</v>
      </c>
      <c r="D45" s="52">
        <f>FURS!D27</f>
        <v>612910975.52000237</v>
      </c>
      <c r="E45" s="52">
        <f>FURS!E27</f>
        <v>573202723</v>
      </c>
      <c r="F45" s="53">
        <f t="shared" si="5"/>
        <v>106.92743612803848</v>
      </c>
      <c r="G45" s="52">
        <f>FURS!J27</f>
        <v>6300332694.2200022</v>
      </c>
      <c r="H45" s="52">
        <f>FURS!K27</f>
        <v>5874610686.6599998</v>
      </c>
      <c r="I45" s="86">
        <f>G45/H45*100</f>
        <v>107.2468122615636</v>
      </c>
    </row>
    <row r="46" spans="2:9" x14ac:dyDescent="0.3">
      <c r="B46" s="87" t="s">
        <v>35</v>
      </c>
      <c r="C46" s="88" t="s">
        <v>8</v>
      </c>
      <c r="D46" s="52">
        <f>FURS!D28</f>
        <v>395991259.40000057</v>
      </c>
      <c r="E46" s="52">
        <f>FURS!E28</f>
        <v>320172361.28000021</v>
      </c>
      <c r="F46" s="53">
        <f t="shared" si="5"/>
        <v>123.68065057736027</v>
      </c>
      <c r="G46" s="52">
        <f>FURS!J28</f>
        <v>4111011287.0200005</v>
      </c>
      <c r="H46" s="52">
        <f>FURS!K28</f>
        <v>3270602087.6300001</v>
      </c>
      <c r="I46" s="86">
        <f>G46/H46*100</f>
        <v>125.69585589664294</v>
      </c>
    </row>
    <row r="49" spans="2:9" ht="52.8" x14ac:dyDescent="0.3">
      <c r="B49" s="79"/>
      <c r="C49" s="80" t="s">
        <v>141</v>
      </c>
      <c r="D49" s="80" t="s">
        <v>152</v>
      </c>
      <c r="E49" s="80" t="s">
        <v>153</v>
      </c>
      <c r="F49" s="80" t="s">
        <v>146</v>
      </c>
      <c r="G49" s="80" t="s">
        <v>154</v>
      </c>
      <c r="H49" s="80" t="s">
        <v>155</v>
      </c>
      <c r="I49" s="80" t="s">
        <v>146</v>
      </c>
    </row>
    <row r="50" spans="2:9" ht="49.5" customHeight="1" x14ac:dyDescent="0.3">
      <c r="B50" s="112" t="s">
        <v>93</v>
      </c>
      <c r="C50" s="111" t="s">
        <v>120</v>
      </c>
      <c r="D50" s="69">
        <f>SUM(D51:D54)</f>
        <v>58453962.169999868</v>
      </c>
      <c r="E50" s="69">
        <f>SUM(E51:E54)</f>
        <v>52618762.730000004</v>
      </c>
      <c r="F50" s="99">
        <f t="shared" ref="F50:F54" si="6">D50/E50*100</f>
        <v>111.08957933872701</v>
      </c>
      <c r="G50" s="69">
        <f>SUM(G51:G54)</f>
        <v>693773722.88999987</v>
      </c>
      <c r="H50" s="69">
        <f>SUM(H51:H54)</f>
        <v>627942985.09000003</v>
      </c>
      <c r="I50" s="100">
        <f>G50/H50*100</f>
        <v>110.48355334211826</v>
      </c>
    </row>
    <row r="51" spans="2:9" ht="16.5" customHeight="1" x14ac:dyDescent="0.3">
      <c r="B51" s="87" t="s">
        <v>94</v>
      </c>
      <c r="C51" s="116" t="s">
        <v>17</v>
      </c>
      <c r="D51" s="38">
        <f>FURS!D69</f>
        <v>35958.659999999974</v>
      </c>
      <c r="E51" s="38">
        <f>FURS!E69</f>
        <v>32564.919999999984</v>
      </c>
      <c r="F51" s="53">
        <f t="shared" si="6"/>
        <v>110.4214596565875</v>
      </c>
      <c r="G51" s="96">
        <f>FURS!J69</f>
        <v>417285.56</v>
      </c>
      <c r="H51" s="96">
        <f>FURS!K69</f>
        <v>382337.85</v>
      </c>
      <c r="I51" s="86">
        <f>G51/H51*100</f>
        <v>109.14053107742276</v>
      </c>
    </row>
    <row r="52" spans="2:9" ht="14.25" customHeight="1" x14ac:dyDescent="0.3">
      <c r="B52" s="87" t="s">
        <v>95</v>
      </c>
      <c r="C52" s="116" t="s">
        <v>18</v>
      </c>
      <c r="D52" s="38">
        <f>FURS!D70</f>
        <v>59875.850000000093</v>
      </c>
      <c r="E52" s="38">
        <f>FURS!E70</f>
        <v>54033.020000000019</v>
      </c>
      <c r="F52" s="53">
        <f t="shared" si="6"/>
        <v>110.81344333520515</v>
      </c>
      <c r="G52" s="96">
        <f>FURS!J70</f>
        <v>699006.67</v>
      </c>
      <c r="H52" s="96">
        <f>FURS!K70</f>
        <v>641599.57999999996</v>
      </c>
      <c r="I52" s="86">
        <f>G52/H52*100</f>
        <v>108.94749494692626</v>
      </c>
    </row>
    <row r="53" spans="2:9" ht="21.75" customHeight="1" x14ac:dyDescent="0.3">
      <c r="B53" s="87" t="s">
        <v>113</v>
      </c>
      <c r="C53" s="116" t="s">
        <v>19</v>
      </c>
      <c r="D53" s="38">
        <f>FURS!D71</f>
        <v>53137255.269999862</v>
      </c>
      <c r="E53" s="38">
        <f>FURS!E71</f>
        <v>47792752.24000001</v>
      </c>
      <c r="F53" s="53">
        <f t="shared" si="6"/>
        <v>111.18266427336401</v>
      </c>
      <c r="G53" s="96">
        <f>FURS!J71</f>
        <v>631012103.23999989</v>
      </c>
      <c r="H53" s="96">
        <f>FURS!K71</f>
        <v>570307591.51000011</v>
      </c>
      <c r="I53" s="86">
        <f>G53/H53*100</f>
        <v>110.64417037993005</v>
      </c>
    </row>
    <row r="54" spans="2:9" ht="20.25" customHeight="1" x14ac:dyDescent="0.3">
      <c r="B54" s="87" t="s">
        <v>114</v>
      </c>
      <c r="C54" s="116" t="s">
        <v>20</v>
      </c>
      <c r="D54" s="38">
        <f>FURS!D72</f>
        <v>5220872.390000008</v>
      </c>
      <c r="E54" s="38">
        <f>FURS!E72</f>
        <v>4739412.549999997</v>
      </c>
      <c r="F54" s="53">
        <f t="shared" si="6"/>
        <v>110.15863959764405</v>
      </c>
      <c r="G54" s="96">
        <f>FURS!J72</f>
        <v>61645327.420000002</v>
      </c>
      <c r="H54" s="96">
        <f>FURS!K72</f>
        <v>56611456.149999999</v>
      </c>
      <c r="I54" s="86">
        <f>G54/H54*100</f>
        <v>108.89196571213793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7" ma:contentTypeDescription="Ustvari nov dokument." ma:contentTypeScope="" ma:versionID="afc80e6ffe2dffbb7a1aab380cfb0efa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0e6d67dbd93ff21214f4b4a1e8e9ab28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  <xsd:enumeration value="2025"/>
          <xsd:enumeration value="2026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december</Mesec>
    <Leto xmlns="a1b54cee-d36d-4423-9882-848277f2f248">2024</Leto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44883483-8082-4178-B37C-2226409C0A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a1b54cee-d36d-4423-9882-848277f2f248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2025-01-30T09:54:16Z</cp:lastPrinted>
  <dcterms:created xsi:type="dcterms:W3CDTF">2013-10-09T08:57:38Z</dcterms:created>
  <dcterms:modified xsi:type="dcterms:W3CDTF">2025-01-31T11:21:14Z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JUNIJ 2021_delovna.xlsx</vt:lpwstr>
  </property>
</Properties>
</file>